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ilberto\Documents\Grupo Kaizen\Articulos en  ISOSCORECARD\BSC ESTRATEGIA\"/>
    </mc:Choice>
  </mc:AlternateContent>
  <bookViews>
    <workbookView xWindow="7680" yWindow="-12" windowWidth="7728" windowHeight="9000" tabRatio="594"/>
  </bookViews>
  <sheets>
    <sheet name="Portada" sheetId="1" r:id="rId1"/>
    <sheet name="Mapa Estrategico" sheetId="2" r:id="rId2"/>
    <sheet name="Mapa de Indicadores" sheetId="3" r:id="rId3"/>
    <sheet name="Cuadro de Mando" sheetId="15" r:id="rId4"/>
    <sheet name="Seguimiento Objetivos " sheetId="4" r:id="rId5"/>
    <sheet name="Alineamiento" sheetId="39" r:id="rId6"/>
    <sheet name="Ventas" sheetId="29" r:id="rId7"/>
    <sheet name="Planta" sheetId="42" r:id="rId8"/>
    <sheet name="Compras" sheetId="41" r:id="rId9"/>
    <sheet name="Gest Hum" sheetId="45" r:id="rId10"/>
    <sheet name="Finanzas" sheetId="40" r:id="rId11"/>
    <sheet name="Mantenimiento" sheetId="44" r:id="rId12"/>
    <sheet name="Gestion Calidad" sheetId="43" r:id="rId13"/>
    <sheet name="Gráficos" sheetId="8" r:id="rId14"/>
    <sheet name="Formalizacion de indicadores" sheetId="7" r:id="rId15"/>
    <sheet name="Fijacion de Metas" sheetId="12" r:id="rId16"/>
    <sheet name="Iniciativas" sheetId="34" r:id="rId17"/>
  </sheets>
  <externalReferences>
    <externalReference r:id="rId18"/>
  </externalReferences>
  <definedNames>
    <definedName name="_xlnm.Print_Area" localSheetId="4">'Seguimiento Objetivos '!$A$1:$U$22</definedName>
  </definedNames>
  <calcPr calcId="152511"/>
</workbook>
</file>

<file path=xl/calcChain.xml><?xml version="1.0" encoding="utf-8"?>
<calcChain xmlns="http://schemas.openxmlformats.org/spreadsheetml/2006/main">
  <c r="E14" i="43" l="1"/>
  <c r="F14" i="43"/>
  <c r="E15" i="43"/>
  <c r="F15" i="43"/>
  <c r="E16" i="43"/>
  <c r="F16" i="43"/>
  <c r="E17" i="43"/>
  <c r="F17" i="43"/>
  <c r="E18" i="43"/>
  <c r="F18" i="43"/>
  <c r="E19" i="43"/>
  <c r="F19" i="43"/>
  <c r="E20" i="43"/>
  <c r="F20" i="43"/>
  <c r="E21" i="43"/>
  <c r="F21" i="43"/>
  <c r="E22" i="43"/>
  <c r="F22" i="43"/>
  <c r="E23" i="43"/>
  <c r="F23" i="43"/>
  <c r="E24" i="43"/>
  <c r="F24" i="43"/>
  <c r="E25" i="43"/>
  <c r="F25" i="43"/>
  <c r="E26" i="43"/>
  <c r="F26" i="43"/>
  <c r="E27" i="43"/>
  <c r="F27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9" i="4"/>
  <c r="E10" i="4"/>
  <c r="E11" i="4"/>
  <c r="E8" i="4"/>
  <c r="N28" i="3" l="1"/>
  <c r="O23" i="3"/>
  <c r="L23" i="3"/>
  <c r="J13" i="4"/>
  <c r="K13" i="4"/>
  <c r="L13" i="4"/>
  <c r="M13" i="4"/>
  <c r="N13" i="4"/>
  <c r="O13" i="4"/>
  <c r="I13" i="4"/>
  <c r="J10" i="4"/>
  <c r="K10" i="4"/>
  <c r="L10" i="4"/>
  <c r="M10" i="4"/>
  <c r="N10" i="4"/>
  <c r="O10" i="4"/>
  <c r="I10" i="4"/>
  <c r="J11" i="4"/>
  <c r="K11" i="4"/>
  <c r="L11" i="4"/>
  <c r="M11" i="4"/>
  <c r="N11" i="4"/>
  <c r="O11" i="4"/>
  <c r="I11" i="4"/>
  <c r="J12" i="4"/>
  <c r="K12" i="4"/>
  <c r="L12" i="4"/>
  <c r="M12" i="4"/>
  <c r="N12" i="4"/>
  <c r="O12" i="4"/>
  <c r="I12" i="4"/>
  <c r="J9" i="4"/>
  <c r="K9" i="4"/>
  <c r="L9" i="4"/>
  <c r="M9" i="4"/>
  <c r="N9" i="4"/>
  <c r="O9" i="4"/>
  <c r="M29" i="3"/>
  <c r="N24" i="3"/>
  <c r="K24" i="3"/>
  <c r="C7" i="4"/>
  <c r="B5" i="12" s="1"/>
  <c r="D7" i="4"/>
  <c r="C7" i="43" s="1"/>
  <c r="B6" i="39"/>
  <c r="C6" i="39"/>
  <c r="B16" i="39"/>
  <c r="C16" i="39"/>
  <c r="B17" i="39"/>
  <c r="C17" i="39"/>
  <c r="B18" i="39"/>
  <c r="C18" i="39"/>
  <c r="B19" i="39"/>
  <c r="C19" i="39"/>
  <c r="B20" i="39"/>
  <c r="C20" i="39"/>
  <c r="B7" i="43"/>
  <c r="E12" i="3"/>
  <c r="J8" i="4"/>
  <c r="K8" i="4"/>
  <c r="L8" i="4"/>
  <c r="M8" i="4"/>
  <c r="N8" i="4"/>
  <c r="O8" i="4"/>
  <c r="I8" i="4"/>
  <c r="I9" i="4"/>
  <c r="C14" i="34"/>
  <c r="C16" i="34"/>
  <c r="C18" i="34"/>
  <c r="C20" i="34"/>
  <c r="C22" i="34"/>
  <c r="C24" i="34"/>
  <c r="C26" i="34"/>
  <c r="C10" i="34"/>
  <c r="C12" i="34"/>
  <c r="G9" i="4" l="1"/>
  <c r="G11" i="4"/>
  <c r="G12" i="4"/>
  <c r="G13" i="4"/>
  <c r="G10" i="4"/>
  <c r="G8" i="4"/>
  <c r="B7" i="7"/>
  <c r="C5" i="12"/>
  <c r="C7" i="7"/>
  <c r="E23" i="44"/>
  <c r="F23" i="44"/>
  <c r="G23" i="44"/>
  <c r="E24" i="44"/>
  <c r="F24" i="44"/>
  <c r="G24" i="44"/>
  <c r="E25" i="44"/>
  <c r="F25" i="44"/>
  <c r="G25" i="44"/>
  <c r="E26" i="44"/>
  <c r="F26" i="44"/>
  <c r="G26" i="44"/>
  <c r="E27" i="44"/>
  <c r="F27" i="44"/>
  <c r="G27" i="44"/>
  <c r="E22" i="44"/>
  <c r="F22" i="44"/>
  <c r="G22" i="44"/>
  <c r="E15" i="44"/>
  <c r="F15" i="44"/>
  <c r="G15" i="44"/>
  <c r="E16" i="44"/>
  <c r="F16" i="44"/>
  <c r="G16" i="44"/>
  <c r="E17" i="44"/>
  <c r="F17" i="44"/>
  <c r="G17" i="44"/>
  <c r="E18" i="44"/>
  <c r="F18" i="44"/>
  <c r="G18" i="44"/>
  <c r="E19" i="44"/>
  <c r="F19" i="44"/>
  <c r="G19" i="44"/>
  <c r="E20" i="44"/>
  <c r="F20" i="44"/>
  <c r="G20" i="44"/>
  <c r="E21" i="44"/>
  <c r="F21" i="44"/>
  <c r="G21" i="44"/>
  <c r="E14" i="44"/>
  <c r="F14" i="44"/>
  <c r="G14" i="44"/>
  <c r="G8" i="43"/>
  <c r="G9" i="45"/>
  <c r="P8" i="15" s="1"/>
  <c r="G10" i="45"/>
  <c r="P9" i="15" s="1"/>
  <c r="G11" i="45"/>
  <c r="P10" i="15" s="1"/>
  <c r="G12" i="45"/>
  <c r="P11" i="15" s="1"/>
  <c r="G13" i="45"/>
  <c r="P12" i="15" s="1"/>
  <c r="G14" i="45"/>
  <c r="P13" i="15" s="1"/>
  <c r="G15" i="45"/>
  <c r="P14" i="15" s="1"/>
  <c r="G16" i="45"/>
  <c r="P15" i="15" s="1"/>
  <c r="G17" i="45"/>
  <c r="P16" i="15" s="1"/>
  <c r="G18" i="45"/>
  <c r="P17" i="15" s="1"/>
  <c r="G19" i="45"/>
  <c r="P18" i="15" s="1"/>
  <c r="G20" i="45"/>
  <c r="P19" i="15" s="1"/>
  <c r="G21" i="45"/>
  <c r="P20" i="15" s="1"/>
  <c r="G22" i="45"/>
  <c r="P21" i="15" s="1"/>
  <c r="G23" i="45"/>
  <c r="P22" i="15" s="1"/>
  <c r="G24" i="45"/>
  <c r="P23" i="15" s="1"/>
  <c r="G25" i="45"/>
  <c r="P24" i="15" s="1"/>
  <c r="G26" i="45"/>
  <c r="P25" i="15" s="1"/>
  <c r="G27" i="45"/>
  <c r="P26" i="15" s="1"/>
  <c r="G8" i="45"/>
  <c r="P7" i="15" s="1"/>
  <c r="E12" i="45"/>
  <c r="F12" i="45"/>
  <c r="E13" i="45"/>
  <c r="F13" i="45"/>
  <c r="E14" i="45"/>
  <c r="F14" i="45"/>
  <c r="E15" i="45"/>
  <c r="F15" i="45"/>
  <c r="E16" i="45"/>
  <c r="F16" i="45"/>
  <c r="E17" i="45"/>
  <c r="F17" i="45"/>
  <c r="E18" i="45"/>
  <c r="F18" i="45"/>
  <c r="E19" i="45"/>
  <c r="F19" i="45"/>
  <c r="E20" i="45"/>
  <c r="F20" i="45"/>
  <c r="E21" i="45"/>
  <c r="F21" i="45"/>
  <c r="E22" i="45"/>
  <c r="F22" i="45"/>
  <c r="E23" i="45"/>
  <c r="F23" i="45"/>
  <c r="E24" i="45"/>
  <c r="F24" i="45"/>
  <c r="E25" i="45"/>
  <c r="F25" i="45"/>
  <c r="E26" i="45"/>
  <c r="F26" i="45"/>
  <c r="E27" i="45"/>
  <c r="F27" i="45"/>
  <c r="E10" i="45"/>
  <c r="F10" i="45"/>
  <c r="E11" i="45"/>
  <c r="F11" i="45"/>
  <c r="E9" i="45"/>
  <c r="F9" i="45"/>
  <c r="F8" i="45"/>
  <c r="E8" i="45"/>
  <c r="U27" i="45"/>
  <c r="T27" i="45"/>
  <c r="S27" i="45"/>
  <c r="R27" i="45"/>
  <c r="Q27" i="45"/>
  <c r="P27" i="45"/>
  <c r="O27" i="45"/>
  <c r="N27" i="45"/>
  <c r="M27" i="45"/>
  <c r="L27" i="45"/>
  <c r="K27" i="45"/>
  <c r="J27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U25" i="45"/>
  <c r="T25" i="45"/>
  <c r="S25" i="45"/>
  <c r="R25" i="45"/>
  <c r="Q25" i="45"/>
  <c r="P25" i="45"/>
  <c r="O25" i="45"/>
  <c r="N25" i="45"/>
  <c r="M25" i="45"/>
  <c r="L25" i="45"/>
  <c r="K25" i="45"/>
  <c r="J25" i="45"/>
  <c r="U24" i="45"/>
  <c r="T24" i="45"/>
  <c r="S24" i="45"/>
  <c r="R24" i="45"/>
  <c r="Q24" i="45"/>
  <c r="P24" i="45"/>
  <c r="O24" i="45"/>
  <c r="N24" i="45"/>
  <c r="M24" i="45"/>
  <c r="L24" i="45"/>
  <c r="K24" i="45"/>
  <c r="J24" i="45"/>
  <c r="U23" i="45"/>
  <c r="T23" i="45"/>
  <c r="S23" i="45"/>
  <c r="R23" i="45"/>
  <c r="Q23" i="45"/>
  <c r="P23" i="45"/>
  <c r="O23" i="45"/>
  <c r="N23" i="45"/>
  <c r="M23" i="45"/>
  <c r="L23" i="45"/>
  <c r="K23" i="45"/>
  <c r="J23" i="45"/>
  <c r="U22" i="45"/>
  <c r="T22" i="45"/>
  <c r="S22" i="45"/>
  <c r="R22" i="45"/>
  <c r="Q22" i="45"/>
  <c r="P22" i="45"/>
  <c r="O22" i="45"/>
  <c r="N22" i="45"/>
  <c r="M22" i="45"/>
  <c r="L22" i="45"/>
  <c r="K22" i="45"/>
  <c r="J22" i="45"/>
  <c r="U20" i="45"/>
  <c r="T20" i="45"/>
  <c r="S20" i="45"/>
  <c r="R20" i="45"/>
  <c r="Q20" i="45"/>
  <c r="P20" i="45"/>
  <c r="O20" i="45"/>
  <c r="N20" i="45"/>
  <c r="M20" i="45"/>
  <c r="L20" i="45"/>
  <c r="K20" i="45"/>
  <c r="J20" i="45"/>
  <c r="U18" i="45"/>
  <c r="T18" i="45"/>
  <c r="S18" i="45"/>
  <c r="R18" i="45"/>
  <c r="Q18" i="45"/>
  <c r="P18" i="45"/>
  <c r="O18" i="45"/>
  <c r="N18" i="45"/>
  <c r="M18" i="45"/>
  <c r="L18" i="45"/>
  <c r="K18" i="45"/>
  <c r="J18" i="45"/>
  <c r="U15" i="45"/>
  <c r="T15" i="45"/>
  <c r="S15" i="45"/>
  <c r="R15" i="45"/>
  <c r="Q15" i="45"/>
  <c r="P15" i="45"/>
  <c r="O15" i="45"/>
  <c r="N15" i="45"/>
  <c r="M15" i="45"/>
  <c r="L15" i="45"/>
  <c r="K15" i="45"/>
  <c r="J15" i="45"/>
  <c r="U14" i="45"/>
  <c r="T14" i="45"/>
  <c r="S14" i="45"/>
  <c r="R14" i="45"/>
  <c r="Q14" i="45"/>
  <c r="P14" i="45"/>
  <c r="O14" i="45"/>
  <c r="N14" i="45"/>
  <c r="M14" i="45"/>
  <c r="L14" i="45"/>
  <c r="K14" i="45"/>
  <c r="J14" i="45"/>
  <c r="U13" i="45"/>
  <c r="T13" i="45"/>
  <c r="S13" i="45"/>
  <c r="R13" i="45"/>
  <c r="Q13" i="45"/>
  <c r="P13" i="45"/>
  <c r="O13" i="45"/>
  <c r="N13" i="45"/>
  <c r="M13" i="45"/>
  <c r="L13" i="45"/>
  <c r="K13" i="45"/>
  <c r="J13" i="45"/>
  <c r="U11" i="45"/>
  <c r="T11" i="45"/>
  <c r="S11" i="45"/>
  <c r="R11" i="45"/>
  <c r="Q11" i="45"/>
  <c r="P11" i="45"/>
  <c r="O11" i="45"/>
  <c r="N11" i="45"/>
  <c r="M11" i="45"/>
  <c r="L11" i="45"/>
  <c r="K11" i="45"/>
  <c r="J11" i="45"/>
  <c r="U10" i="45"/>
  <c r="T10" i="45"/>
  <c r="S10" i="45"/>
  <c r="R10" i="45"/>
  <c r="Q10" i="45"/>
  <c r="P10" i="45"/>
  <c r="O10" i="45"/>
  <c r="N10" i="45"/>
  <c r="M10" i="45"/>
  <c r="L10" i="45"/>
  <c r="K10" i="45"/>
  <c r="J10" i="45"/>
  <c r="U9" i="45"/>
  <c r="T9" i="45"/>
  <c r="S9" i="45"/>
  <c r="R9" i="45"/>
  <c r="Q9" i="45"/>
  <c r="P9" i="45"/>
  <c r="O9" i="45"/>
  <c r="N9" i="45"/>
  <c r="M9" i="45"/>
  <c r="L9" i="45"/>
  <c r="K9" i="45"/>
  <c r="J9" i="45"/>
  <c r="D9" i="45"/>
  <c r="U8" i="45"/>
  <c r="T8" i="45"/>
  <c r="S8" i="45"/>
  <c r="R8" i="45"/>
  <c r="Q8" i="45"/>
  <c r="P8" i="45"/>
  <c r="O8" i="45"/>
  <c r="N8" i="45"/>
  <c r="M8" i="45"/>
  <c r="L8" i="45"/>
  <c r="K8" i="45"/>
  <c r="J8" i="45"/>
  <c r="D8" i="45"/>
  <c r="E18" i="41"/>
  <c r="F18" i="41"/>
  <c r="G18" i="41"/>
  <c r="E20" i="41"/>
  <c r="F20" i="41"/>
  <c r="G20" i="41"/>
  <c r="E14" i="41"/>
  <c r="F14" i="41"/>
  <c r="G14" i="41"/>
  <c r="E15" i="41"/>
  <c r="F15" i="41"/>
  <c r="G15" i="41"/>
  <c r="I13" i="15"/>
  <c r="D21" i="39"/>
  <c r="D22" i="39"/>
  <c r="D23" i="39"/>
  <c r="D24" i="39"/>
  <c r="D25" i="39"/>
  <c r="D26" i="39"/>
  <c r="D13" i="39"/>
  <c r="D14" i="39"/>
  <c r="D15" i="39"/>
  <c r="D16" i="39"/>
  <c r="D17" i="39"/>
  <c r="D18" i="39"/>
  <c r="D19" i="39"/>
  <c r="D20" i="39"/>
  <c r="D12" i="39"/>
  <c r="D11" i="39"/>
  <c r="D10" i="39"/>
  <c r="C15" i="39"/>
  <c r="E15" i="39"/>
  <c r="E16" i="39"/>
  <c r="E17" i="39"/>
  <c r="E18" i="39"/>
  <c r="E19" i="39"/>
  <c r="E20" i="39"/>
  <c r="C22" i="39"/>
  <c r="C23" i="39"/>
  <c r="C24" i="39"/>
  <c r="C25" i="39"/>
  <c r="C26" i="39"/>
  <c r="C21" i="39"/>
  <c r="H25" i="45" l="1"/>
  <c r="H27" i="45"/>
  <c r="H26" i="45"/>
  <c r="H8" i="45"/>
  <c r="H13" i="45"/>
  <c r="H15" i="45"/>
  <c r="H18" i="45"/>
  <c r="H23" i="45"/>
  <c r="H10" i="45"/>
  <c r="H11" i="45"/>
  <c r="H22" i="45"/>
  <c r="H9" i="45"/>
  <c r="H14" i="45"/>
  <c r="H20" i="45"/>
  <c r="H24" i="45"/>
  <c r="D12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E12" i="43"/>
  <c r="E13" i="43"/>
  <c r="E11" i="43"/>
  <c r="E9" i="43"/>
  <c r="F9" i="43"/>
  <c r="E10" i="43"/>
  <c r="F10" i="43"/>
  <c r="F8" i="43"/>
  <c r="E8" i="43"/>
  <c r="E12" i="44"/>
  <c r="F12" i="44"/>
  <c r="G12" i="44"/>
  <c r="E13" i="44"/>
  <c r="F13" i="44"/>
  <c r="G13" i="44"/>
  <c r="F11" i="44"/>
  <c r="G11" i="44"/>
  <c r="E11" i="44"/>
  <c r="E9" i="44"/>
  <c r="F9" i="44"/>
  <c r="G9" i="44"/>
  <c r="E10" i="44"/>
  <c r="F10" i="44"/>
  <c r="G10" i="44"/>
  <c r="F8" i="44"/>
  <c r="G8" i="44"/>
  <c r="E8" i="44"/>
  <c r="U27" i="43"/>
  <c r="T27" i="43"/>
  <c r="S27" i="43"/>
  <c r="R27" i="43"/>
  <c r="Q27" i="43"/>
  <c r="P27" i="43"/>
  <c r="O27" i="43"/>
  <c r="N27" i="43"/>
  <c r="M27" i="43"/>
  <c r="L27" i="43"/>
  <c r="K27" i="43"/>
  <c r="J27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U23" i="43"/>
  <c r="T23" i="43"/>
  <c r="S23" i="43"/>
  <c r="R23" i="43"/>
  <c r="Q23" i="43"/>
  <c r="P23" i="43"/>
  <c r="O23" i="43"/>
  <c r="N23" i="43"/>
  <c r="M23" i="43"/>
  <c r="L23" i="43"/>
  <c r="K23" i="43"/>
  <c r="J23" i="43"/>
  <c r="D23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U19" i="43"/>
  <c r="T19" i="43"/>
  <c r="S19" i="43"/>
  <c r="R19" i="43"/>
  <c r="Q19" i="43"/>
  <c r="P19" i="43"/>
  <c r="O19" i="43"/>
  <c r="N19" i="43"/>
  <c r="M19" i="43"/>
  <c r="L19" i="43"/>
  <c r="K19" i="43"/>
  <c r="J19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U17" i="43"/>
  <c r="T17" i="43"/>
  <c r="S17" i="43"/>
  <c r="R17" i="43"/>
  <c r="Q17" i="43"/>
  <c r="P17" i="43"/>
  <c r="O17" i="43"/>
  <c r="N17" i="43"/>
  <c r="M17" i="43"/>
  <c r="L17" i="43"/>
  <c r="K17" i="43"/>
  <c r="J17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U14" i="43"/>
  <c r="T14" i="43"/>
  <c r="S14" i="43"/>
  <c r="R14" i="43"/>
  <c r="Q14" i="43"/>
  <c r="P14" i="43"/>
  <c r="O14" i="43"/>
  <c r="N14" i="43"/>
  <c r="M14" i="43"/>
  <c r="L14" i="43"/>
  <c r="K14" i="43"/>
  <c r="J14" i="43"/>
  <c r="U13" i="43"/>
  <c r="T13" i="43"/>
  <c r="S13" i="43"/>
  <c r="R13" i="43"/>
  <c r="Q13" i="43"/>
  <c r="P13" i="43"/>
  <c r="O13" i="43"/>
  <c r="N13" i="43"/>
  <c r="M13" i="43"/>
  <c r="L13" i="43"/>
  <c r="K13" i="43"/>
  <c r="J13" i="43"/>
  <c r="F13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F12" i="43"/>
  <c r="U11" i="43"/>
  <c r="T11" i="43"/>
  <c r="S11" i="43"/>
  <c r="R11" i="43"/>
  <c r="Q11" i="43"/>
  <c r="P11" i="43"/>
  <c r="O11" i="43"/>
  <c r="N11" i="43"/>
  <c r="M11" i="43"/>
  <c r="L11" i="43"/>
  <c r="K11" i="43"/>
  <c r="J11" i="43"/>
  <c r="F11" i="43"/>
  <c r="D11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U9" i="43"/>
  <c r="T9" i="43"/>
  <c r="S9" i="43"/>
  <c r="R9" i="43"/>
  <c r="Q9" i="43"/>
  <c r="P9" i="43"/>
  <c r="O9" i="43"/>
  <c r="N9" i="43"/>
  <c r="M9" i="43"/>
  <c r="L9" i="43"/>
  <c r="K9" i="43"/>
  <c r="J9" i="43"/>
  <c r="D9" i="43"/>
  <c r="U8" i="43"/>
  <c r="T8" i="43"/>
  <c r="S8" i="43"/>
  <c r="R8" i="43"/>
  <c r="Q8" i="43"/>
  <c r="P8" i="43"/>
  <c r="O8" i="43"/>
  <c r="N8" i="43"/>
  <c r="M8" i="43"/>
  <c r="L8" i="43"/>
  <c r="K8" i="43"/>
  <c r="J8" i="43"/>
  <c r="D8" i="43"/>
  <c r="U27" i="44"/>
  <c r="T27" i="44"/>
  <c r="S27" i="44"/>
  <c r="R27" i="44"/>
  <c r="Q27" i="44"/>
  <c r="P27" i="44"/>
  <c r="O27" i="44"/>
  <c r="N27" i="44"/>
  <c r="M27" i="44"/>
  <c r="L27" i="44"/>
  <c r="K27" i="44"/>
  <c r="J27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D24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D23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D19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D11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U9" i="44"/>
  <c r="T9" i="44"/>
  <c r="S9" i="44"/>
  <c r="R9" i="44"/>
  <c r="Q9" i="44"/>
  <c r="P9" i="44"/>
  <c r="O9" i="44"/>
  <c r="N9" i="44"/>
  <c r="M9" i="44"/>
  <c r="L9" i="44"/>
  <c r="K9" i="44"/>
  <c r="J9" i="44"/>
  <c r="D9" i="44"/>
  <c r="U8" i="44"/>
  <c r="T8" i="44"/>
  <c r="S8" i="44"/>
  <c r="R8" i="44"/>
  <c r="Q8" i="44"/>
  <c r="P8" i="44"/>
  <c r="O8" i="44"/>
  <c r="N8" i="44"/>
  <c r="M8" i="44"/>
  <c r="L8" i="44"/>
  <c r="K8" i="44"/>
  <c r="J8" i="44"/>
  <c r="D8" i="44"/>
  <c r="E12" i="40"/>
  <c r="F12" i="40"/>
  <c r="G12" i="40"/>
  <c r="E13" i="40"/>
  <c r="F13" i="40"/>
  <c r="G13" i="40"/>
  <c r="F11" i="40"/>
  <c r="G11" i="40"/>
  <c r="E11" i="40"/>
  <c r="E9" i="40"/>
  <c r="F9" i="40"/>
  <c r="G9" i="40"/>
  <c r="E10" i="40"/>
  <c r="F10" i="40"/>
  <c r="G10" i="40"/>
  <c r="F8" i="40"/>
  <c r="G8" i="40"/>
  <c r="E8" i="40"/>
  <c r="E12" i="41"/>
  <c r="F12" i="41"/>
  <c r="G12" i="41"/>
  <c r="E13" i="41"/>
  <c r="F13" i="41"/>
  <c r="G13" i="41"/>
  <c r="F11" i="41"/>
  <c r="G11" i="41"/>
  <c r="E11" i="41"/>
  <c r="F8" i="41"/>
  <c r="G8" i="41"/>
  <c r="F9" i="41"/>
  <c r="G9" i="41"/>
  <c r="F10" i="41"/>
  <c r="G10" i="41"/>
  <c r="E9" i="41"/>
  <c r="E10" i="41"/>
  <c r="E8" i="41"/>
  <c r="F8" i="42"/>
  <c r="G8" i="42"/>
  <c r="F9" i="42"/>
  <c r="G9" i="42"/>
  <c r="F10" i="42"/>
  <c r="G10" i="42"/>
  <c r="F11" i="42"/>
  <c r="G11" i="42"/>
  <c r="F12" i="42"/>
  <c r="G12" i="42"/>
  <c r="F13" i="42"/>
  <c r="G13" i="42"/>
  <c r="F14" i="42"/>
  <c r="G14" i="42"/>
  <c r="F15" i="42"/>
  <c r="G15" i="42"/>
  <c r="F16" i="42"/>
  <c r="G16" i="42"/>
  <c r="F17" i="42"/>
  <c r="G17" i="42"/>
  <c r="F18" i="42"/>
  <c r="G18" i="42"/>
  <c r="F19" i="42"/>
  <c r="G19" i="42"/>
  <c r="F20" i="42"/>
  <c r="G20" i="42"/>
  <c r="F21" i="42"/>
  <c r="G21" i="42"/>
  <c r="F22" i="42"/>
  <c r="G22" i="42"/>
  <c r="F23" i="42"/>
  <c r="G23" i="42"/>
  <c r="F24" i="42"/>
  <c r="G24" i="42"/>
  <c r="F25" i="42"/>
  <c r="G25" i="42"/>
  <c r="F26" i="42"/>
  <c r="G26" i="42"/>
  <c r="F27" i="42"/>
  <c r="G27" i="42"/>
  <c r="G7" i="29"/>
  <c r="K7" i="15" s="1"/>
  <c r="G8" i="29"/>
  <c r="K8" i="15" s="1"/>
  <c r="G9" i="29"/>
  <c r="K9" i="15" s="1"/>
  <c r="G10" i="29"/>
  <c r="K10" i="15" s="1"/>
  <c r="G11" i="29"/>
  <c r="K11" i="15" s="1"/>
  <c r="G12" i="29"/>
  <c r="K12" i="15" s="1"/>
  <c r="G13" i="29"/>
  <c r="K13" i="15" s="1"/>
  <c r="G14" i="29"/>
  <c r="K14" i="15" s="1"/>
  <c r="G15" i="29"/>
  <c r="K15" i="15" s="1"/>
  <c r="G16" i="29"/>
  <c r="K16" i="15" s="1"/>
  <c r="G17" i="29"/>
  <c r="K17" i="15" s="1"/>
  <c r="G18" i="29"/>
  <c r="K18" i="15" s="1"/>
  <c r="G19" i="29"/>
  <c r="K19" i="15" s="1"/>
  <c r="G20" i="29"/>
  <c r="K20" i="15" s="1"/>
  <c r="G21" i="29"/>
  <c r="K21" i="15" s="1"/>
  <c r="G22" i="29"/>
  <c r="K22" i="15" s="1"/>
  <c r="G23" i="29"/>
  <c r="K23" i="15" s="1"/>
  <c r="G24" i="29"/>
  <c r="K24" i="15" s="1"/>
  <c r="G25" i="29"/>
  <c r="K25" i="15" s="1"/>
  <c r="G26" i="29"/>
  <c r="K26" i="15" s="1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7" i="29"/>
  <c r="F8" i="29"/>
  <c r="F9" i="29"/>
  <c r="F10" i="29"/>
  <c r="F11" i="29"/>
  <c r="F12" i="29"/>
  <c r="H11" i="43" l="1"/>
  <c r="H12" i="43"/>
  <c r="H9" i="43"/>
  <c r="Q8" i="15" s="1"/>
  <c r="H10" i="43"/>
  <c r="Q9" i="15" s="1"/>
  <c r="H13" i="43"/>
  <c r="Q12" i="15" s="1"/>
  <c r="H14" i="43"/>
  <c r="Q13" i="15" s="1"/>
  <c r="H15" i="43"/>
  <c r="H16" i="43"/>
  <c r="Q15" i="15" s="1"/>
  <c r="H17" i="43"/>
  <c r="Q16" i="15" s="1"/>
  <c r="H18" i="43"/>
  <c r="H19" i="43"/>
  <c r="H20" i="43"/>
  <c r="Q19" i="15" s="1"/>
  <c r="H21" i="43"/>
  <c r="Q20" i="15" s="1"/>
  <c r="H22" i="43"/>
  <c r="Q21" i="15" s="1"/>
  <c r="H23" i="43"/>
  <c r="Q22" i="15" s="1"/>
  <c r="H24" i="43"/>
  <c r="Q23" i="15" s="1"/>
  <c r="H25" i="43"/>
  <c r="Q24" i="15" s="1"/>
  <c r="H26" i="43"/>
  <c r="H27" i="43"/>
  <c r="Q26" i="15" s="1"/>
  <c r="H8" i="43"/>
  <c r="H8" i="44"/>
  <c r="N7" i="15" s="1"/>
  <c r="D25" i="44"/>
  <c r="D24" i="43"/>
  <c r="D27" i="44"/>
  <c r="D27" i="43"/>
  <c r="D19" i="43"/>
  <c r="D10" i="45"/>
  <c r="D11" i="45"/>
  <c r="D15" i="43"/>
  <c r="D15" i="44"/>
  <c r="D13" i="45"/>
  <c r="D22" i="43"/>
  <c r="D10" i="43"/>
  <c r="D22" i="44"/>
  <c r="D13" i="43"/>
  <c r="D25" i="43"/>
  <c r="D14" i="44"/>
  <c r="D18" i="44"/>
  <c r="D14" i="43"/>
  <c r="D18" i="43"/>
  <c r="D10" i="44"/>
  <c r="D13" i="44"/>
  <c r="D17" i="44"/>
  <c r="D21" i="44"/>
  <c r="D17" i="43"/>
  <c r="D21" i="43"/>
  <c r="D12" i="44"/>
  <c r="D16" i="44"/>
  <c r="D20" i="44"/>
  <c r="D26" i="44"/>
  <c r="D12" i="43"/>
  <c r="D16" i="43"/>
  <c r="D20" i="43"/>
  <c r="D26" i="43"/>
  <c r="H9" i="44"/>
  <c r="N8" i="15" s="1"/>
  <c r="H11" i="44"/>
  <c r="N10" i="15" s="1"/>
  <c r="H12" i="44"/>
  <c r="N11" i="15" s="1"/>
  <c r="H14" i="44"/>
  <c r="N13" i="15" s="1"/>
  <c r="H16" i="44"/>
  <c r="N15" i="15" s="1"/>
  <c r="H18" i="44"/>
  <c r="N17" i="15" s="1"/>
  <c r="H20" i="44"/>
  <c r="N19" i="15" s="1"/>
  <c r="H23" i="44"/>
  <c r="N22" i="15" s="1"/>
  <c r="H24" i="44"/>
  <c r="N23" i="15" s="1"/>
  <c r="H26" i="44"/>
  <c r="N25" i="15" s="1"/>
  <c r="H27" i="44"/>
  <c r="N26" i="15" s="1"/>
  <c r="H10" i="44"/>
  <c r="N9" i="15" s="1"/>
  <c r="H13" i="44"/>
  <c r="N12" i="15" s="1"/>
  <c r="H15" i="44"/>
  <c r="N14" i="15" s="1"/>
  <c r="H17" i="44"/>
  <c r="N16" i="15" s="1"/>
  <c r="H19" i="44"/>
  <c r="N18" i="15" s="1"/>
  <c r="H21" i="44"/>
  <c r="N20" i="15" s="1"/>
  <c r="H22" i="44"/>
  <c r="N21" i="15" s="1"/>
  <c r="H25" i="44"/>
  <c r="N24" i="15" s="1"/>
  <c r="Q7" i="15"/>
  <c r="Q11" i="15"/>
  <c r="Q18" i="15"/>
  <c r="Q10" i="15"/>
  <c r="Q17" i="15"/>
  <c r="Q25" i="15"/>
  <c r="Q14" i="15"/>
  <c r="I22" i="15"/>
  <c r="E22" i="39" s="1"/>
  <c r="I23" i="15"/>
  <c r="E23" i="39" s="1"/>
  <c r="I24" i="15"/>
  <c r="E24" i="39" s="1"/>
  <c r="I25" i="15"/>
  <c r="E25" i="39" s="1"/>
  <c r="I26" i="15"/>
  <c r="E26" i="39" s="1"/>
  <c r="C14" i="39"/>
  <c r="C13" i="39"/>
  <c r="C12" i="39"/>
  <c r="C11" i="39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8" i="42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8" i="29"/>
  <c r="E9" i="29"/>
  <c r="E7" i="29"/>
  <c r="U27" i="40"/>
  <c r="T27" i="40"/>
  <c r="S27" i="40"/>
  <c r="R27" i="40"/>
  <c r="Q27" i="40"/>
  <c r="P27" i="40"/>
  <c r="O27" i="40"/>
  <c r="N27" i="40"/>
  <c r="M27" i="40"/>
  <c r="L27" i="40"/>
  <c r="K27" i="40"/>
  <c r="J27" i="40"/>
  <c r="D27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D26" i="40"/>
  <c r="U25" i="40"/>
  <c r="T25" i="40"/>
  <c r="S25" i="40"/>
  <c r="R25" i="40"/>
  <c r="Q25" i="40"/>
  <c r="P25" i="40"/>
  <c r="O25" i="40"/>
  <c r="N25" i="40"/>
  <c r="M25" i="40"/>
  <c r="L25" i="40"/>
  <c r="K25" i="40"/>
  <c r="J25" i="40"/>
  <c r="D25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D24" i="40"/>
  <c r="U23" i="40"/>
  <c r="T23" i="40"/>
  <c r="S23" i="40"/>
  <c r="R23" i="40"/>
  <c r="Q23" i="40"/>
  <c r="P23" i="40"/>
  <c r="O23" i="40"/>
  <c r="N23" i="40"/>
  <c r="M23" i="40"/>
  <c r="L23" i="40"/>
  <c r="K23" i="40"/>
  <c r="J23" i="40"/>
  <c r="D23" i="40"/>
  <c r="U22" i="40"/>
  <c r="T22" i="40"/>
  <c r="S22" i="40"/>
  <c r="R22" i="40"/>
  <c r="Q22" i="40"/>
  <c r="P22" i="40"/>
  <c r="O22" i="40"/>
  <c r="N22" i="40"/>
  <c r="M22" i="40"/>
  <c r="L22" i="40"/>
  <c r="K22" i="40"/>
  <c r="J22" i="40"/>
  <c r="D22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D19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D18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D15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D14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D11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U9" i="40"/>
  <c r="T9" i="40"/>
  <c r="S9" i="40"/>
  <c r="R9" i="40"/>
  <c r="Q9" i="40"/>
  <c r="P9" i="40"/>
  <c r="O9" i="40"/>
  <c r="N9" i="40"/>
  <c r="M9" i="40"/>
  <c r="L9" i="40"/>
  <c r="K9" i="40"/>
  <c r="J9" i="40"/>
  <c r="U8" i="40"/>
  <c r="T8" i="40"/>
  <c r="S8" i="40"/>
  <c r="R8" i="40"/>
  <c r="Q8" i="40"/>
  <c r="P8" i="40"/>
  <c r="O8" i="40"/>
  <c r="N8" i="40"/>
  <c r="M8" i="40"/>
  <c r="L8" i="40"/>
  <c r="K8" i="40"/>
  <c r="J8" i="40"/>
  <c r="U27" i="41"/>
  <c r="T27" i="41"/>
  <c r="S27" i="41"/>
  <c r="R27" i="41"/>
  <c r="Q27" i="41"/>
  <c r="P27" i="41"/>
  <c r="O27" i="41"/>
  <c r="N27" i="41"/>
  <c r="M27" i="41"/>
  <c r="L27" i="41"/>
  <c r="K27" i="41"/>
  <c r="J27" i="41"/>
  <c r="D27" i="41"/>
  <c r="U26" i="41"/>
  <c r="T26" i="41"/>
  <c r="S26" i="41"/>
  <c r="R26" i="41"/>
  <c r="Q26" i="41"/>
  <c r="P26" i="41"/>
  <c r="O26" i="41"/>
  <c r="N26" i="41"/>
  <c r="M26" i="41"/>
  <c r="L26" i="41"/>
  <c r="K26" i="41"/>
  <c r="J26" i="41"/>
  <c r="D26" i="41"/>
  <c r="U25" i="41"/>
  <c r="T25" i="41"/>
  <c r="S25" i="41"/>
  <c r="R25" i="41"/>
  <c r="Q25" i="41"/>
  <c r="P25" i="41"/>
  <c r="O25" i="41"/>
  <c r="N25" i="41"/>
  <c r="M25" i="41"/>
  <c r="L25" i="41"/>
  <c r="K25" i="41"/>
  <c r="J25" i="41"/>
  <c r="D25" i="41"/>
  <c r="U24" i="41"/>
  <c r="T24" i="41"/>
  <c r="S24" i="41"/>
  <c r="R24" i="41"/>
  <c r="Q24" i="41"/>
  <c r="P24" i="41"/>
  <c r="O24" i="41"/>
  <c r="N24" i="41"/>
  <c r="M24" i="41"/>
  <c r="L24" i="41"/>
  <c r="K24" i="41"/>
  <c r="J24" i="41"/>
  <c r="D24" i="41"/>
  <c r="U23" i="41"/>
  <c r="T23" i="41"/>
  <c r="S23" i="41"/>
  <c r="R23" i="41"/>
  <c r="Q23" i="41"/>
  <c r="P23" i="41"/>
  <c r="O23" i="41"/>
  <c r="N23" i="41"/>
  <c r="M23" i="41"/>
  <c r="L23" i="41"/>
  <c r="K23" i="41"/>
  <c r="J23" i="41"/>
  <c r="D23" i="41"/>
  <c r="U22" i="41"/>
  <c r="T22" i="41"/>
  <c r="S22" i="41"/>
  <c r="R22" i="41"/>
  <c r="Q22" i="41"/>
  <c r="P22" i="41"/>
  <c r="O22" i="41"/>
  <c r="N22" i="41"/>
  <c r="M22" i="41"/>
  <c r="L22" i="41"/>
  <c r="K22" i="41"/>
  <c r="J22" i="41"/>
  <c r="D22" i="41"/>
  <c r="U20" i="41"/>
  <c r="T20" i="41"/>
  <c r="S20" i="41"/>
  <c r="R20" i="41"/>
  <c r="Q20" i="41"/>
  <c r="P20" i="41"/>
  <c r="O20" i="41"/>
  <c r="N20" i="41"/>
  <c r="M20" i="41"/>
  <c r="L20" i="41"/>
  <c r="K20" i="41"/>
  <c r="J20" i="41"/>
  <c r="D19" i="41"/>
  <c r="U18" i="41"/>
  <c r="T18" i="41"/>
  <c r="S18" i="41"/>
  <c r="R18" i="41"/>
  <c r="Q18" i="41"/>
  <c r="P18" i="41"/>
  <c r="O18" i="41"/>
  <c r="N18" i="41"/>
  <c r="M18" i="41"/>
  <c r="L18" i="41"/>
  <c r="K18" i="41"/>
  <c r="J18" i="41"/>
  <c r="D18" i="41"/>
  <c r="U15" i="41"/>
  <c r="T15" i="41"/>
  <c r="S15" i="41"/>
  <c r="R15" i="41"/>
  <c r="Q15" i="41"/>
  <c r="P15" i="41"/>
  <c r="O15" i="41"/>
  <c r="N15" i="41"/>
  <c r="M15" i="41"/>
  <c r="L15" i="41"/>
  <c r="K15" i="41"/>
  <c r="J15" i="41"/>
  <c r="D15" i="41"/>
  <c r="U14" i="41"/>
  <c r="T14" i="41"/>
  <c r="S14" i="41"/>
  <c r="R14" i="41"/>
  <c r="Q14" i="41"/>
  <c r="P14" i="41"/>
  <c r="O14" i="41"/>
  <c r="N14" i="41"/>
  <c r="M14" i="41"/>
  <c r="L14" i="41"/>
  <c r="K14" i="41"/>
  <c r="J14" i="41"/>
  <c r="D14" i="41"/>
  <c r="U13" i="41"/>
  <c r="T13" i="41"/>
  <c r="S13" i="41"/>
  <c r="R13" i="41"/>
  <c r="Q13" i="41"/>
  <c r="P13" i="41"/>
  <c r="O13" i="41"/>
  <c r="N13" i="41"/>
  <c r="M13" i="41"/>
  <c r="L13" i="41"/>
  <c r="K13" i="41"/>
  <c r="J13" i="41"/>
  <c r="U11" i="41"/>
  <c r="T11" i="41"/>
  <c r="S11" i="41"/>
  <c r="R11" i="41"/>
  <c r="Q11" i="41"/>
  <c r="P11" i="41"/>
  <c r="O11" i="41"/>
  <c r="N11" i="41"/>
  <c r="M11" i="41"/>
  <c r="L11" i="41"/>
  <c r="K11" i="41"/>
  <c r="J11" i="41"/>
  <c r="D11" i="41"/>
  <c r="U10" i="41"/>
  <c r="T10" i="41"/>
  <c r="S10" i="41"/>
  <c r="R10" i="41"/>
  <c r="Q10" i="41"/>
  <c r="P10" i="41"/>
  <c r="O10" i="41"/>
  <c r="N10" i="41"/>
  <c r="M10" i="41"/>
  <c r="L10" i="41"/>
  <c r="K10" i="41"/>
  <c r="J10" i="41"/>
  <c r="U9" i="41"/>
  <c r="T9" i="41"/>
  <c r="S9" i="41"/>
  <c r="R9" i="41"/>
  <c r="Q9" i="41"/>
  <c r="P9" i="41"/>
  <c r="O9" i="41"/>
  <c r="N9" i="41"/>
  <c r="M9" i="41"/>
  <c r="L9" i="41"/>
  <c r="K9" i="41"/>
  <c r="J9" i="41"/>
  <c r="U8" i="41"/>
  <c r="T8" i="41"/>
  <c r="S8" i="41"/>
  <c r="R8" i="41"/>
  <c r="Q8" i="41"/>
  <c r="P8" i="41"/>
  <c r="O8" i="41"/>
  <c r="N8" i="41"/>
  <c r="M8" i="41"/>
  <c r="L8" i="41"/>
  <c r="K8" i="41"/>
  <c r="J8" i="41"/>
  <c r="U27" i="42"/>
  <c r="T27" i="42"/>
  <c r="S27" i="42"/>
  <c r="R27" i="42"/>
  <c r="Q27" i="42"/>
  <c r="P27" i="42"/>
  <c r="O27" i="42"/>
  <c r="N27" i="42"/>
  <c r="M27" i="42"/>
  <c r="L27" i="42"/>
  <c r="K27" i="42"/>
  <c r="J27" i="42"/>
  <c r="D27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D26" i="42"/>
  <c r="U25" i="42"/>
  <c r="T25" i="42"/>
  <c r="S25" i="42"/>
  <c r="R25" i="42"/>
  <c r="Q25" i="42"/>
  <c r="P25" i="42"/>
  <c r="O25" i="42"/>
  <c r="N25" i="42"/>
  <c r="M25" i="42"/>
  <c r="L25" i="42"/>
  <c r="K25" i="42"/>
  <c r="J25" i="42"/>
  <c r="D25" i="42"/>
  <c r="U24" i="42"/>
  <c r="T24" i="42"/>
  <c r="S24" i="42"/>
  <c r="R24" i="42"/>
  <c r="Q24" i="42"/>
  <c r="P24" i="42"/>
  <c r="O24" i="42"/>
  <c r="N24" i="42"/>
  <c r="M24" i="42"/>
  <c r="L24" i="42"/>
  <c r="K24" i="42"/>
  <c r="J24" i="42"/>
  <c r="D24" i="42"/>
  <c r="U23" i="42"/>
  <c r="T23" i="42"/>
  <c r="S23" i="42"/>
  <c r="R23" i="42"/>
  <c r="Q23" i="42"/>
  <c r="P23" i="42"/>
  <c r="O23" i="42"/>
  <c r="N23" i="42"/>
  <c r="M23" i="42"/>
  <c r="L23" i="42"/>
  <c r="K23" i="42"/>
  <c r="J23" i="42"/>
  <c r="D23" i="42"/>
  <c r="U22" i="42"/>
  <c r="T22" i="42"/>
  <c r="S22" i="42"/>
  <c r="R22" i="42"/>
  <c r="Q22" i="42"/>
  <c r="P22" i="42"/>
  <c r="O22" i="42"/>
  <c r="N22" i="42"/>
  <c r="M22" i="42"/>
  <c r="L22" i="42"/>
  <c r="K22" i="42"/>
  <c r="J22" i="42"/>
  <c r="D22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U20" i="42"/>
  <c r="T20" i="42"/>
  <c r="S20" i="42"/>
  <c r="R20" i="42"/>
  <c r="Q20" i="42"/>
  <c r="P20" i="42"/>
  <c r="O20" i="42"/>
  <c r="N20" i="42"/>
  <c r="M20" i="42"/>
  <c r="L20" i="42"/>
  <c r="K20" i="42"/>
  <c r="J20" i="42"/>
  <c r="U19" i="42"/>
  <c r="T19" i="42"/>
  <c r="S19" i="42"/>
  <c r="R19" i="42"/>
  <c r="Q19" i="42"/>
  <c r="P19" i="42"/>
  <c r="O19" i="42"/>
  <c r="N19" i="42"/>
  <c r="M19" i="42"/>
  <c r="L19" i="42"/>
  <c r="K19" i="42"/>
  <c r="J19" i="42"/>
  <c r="D19" i="42"/>
  <c r="U18" i="42"/>
  <c r="T18" i="42"/>
  <c r="S18" i="42"/>
  <c r="R18" i="42"/>
  <c r="Q18" i="42"/>
  <c r="P18" i="42"/>
  <c r="O18" i="42"/>
  <c r="N18" i="42"/>
  <c r="M18" i="42"/>
  <c r="L18" i="42"/>
  <c r="K18" i="42"/>
  <c r="J18" i="42"/>
  <c r="D18" i="42"/>
  <c r="U17" i="42"/>
  <c r="T17" i="42"/>
  <c r="S17" i="42"/>
  <c r="R17" i="42"/>
  <c r="Q17" i="42"/>
  <c r="P17" i="42"/>
  <c r="O17" i="42"/>
  <c r="N17" i="42"/>
  <c r="M17" i="42"/>
  <c r="L17" i="42"/>
  <c r="K17" i="42"/>
  <c r="J17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U15" i="42"/>
  <c r="T15" i="42"/>
  <c r="S15" i="42"/>
  <c r="R15" i="42"/>
  <c r="Q15" i="42"/>
  <c r="P15" i="42"/>
  <c r="O15" i="42"/>
  <c r="N15" i="42"/>
  <c r="M15" i="42"/>
  <c r="L15" i="42"/>
  <c r="K15" i="42"/>
  <c r="J15" i="42"/>
  <c r="D15" i="42"/>
  <c r="U14" i="42"/>
  <c r="T14" i="42"/>
  <c r="S14" i="42"/>
  <c r="R14" i="42"/>
  <c r="Q14" i="42"/>
  <c r="P14" i="42"/>
  <c r="O14" i="42"/>
  <c r="N14" i="42"/>
  <c r="M14" i="42"/>
  <c r="L14" i="42"/>
  <c r="K14" i="42"/>
  <c r="J14" i="42"/>
  <c r="D14" i="42"/>
  <c r="U13" i="42"/>
  <c r="T13" i="42"/>
  <c r="S13" i="42"/>
  <c r="R13" i="42"/>
  <c r="Q13" i="42"/>
  <c r="P13" i="42"/>
  <c r="O13" i="42"/>
  <c r="N13" i="42"/>
  <c r="M13" i="42"/>
  <c r="L13" i="42"/>
  <c r="K13" i="42"/>
  <c r="J13" i="42"/>
  <c r="U12" i="42"/>
  <c r="T12" i="42"/>
  <c r="S12" i="42"/>
  <c r="R12" i="42"/>
  <c r="Q12" i="42"/>
  <c r="P12" i="42"/>
  <c r="O12" i="42"/>
  <c r="N12" i="42"/>
  <c r="M12" i="42"/>
  <c r="L12" i="42"/>
  <c r="K12" i="42"/>
  <c r="J12" i="42"/>
  <c r="U11" i="42"/>
  <c r="T11" i="42"/>
  <c r="S11" i="42"/>
  <c r="R11" i="42"/>
  <c r="Q11" i="42"/>
  <c r="P11" i="42"/>
  <c r="O11" i="42"/>
  <c r="N11" i="42"/>
  <c r="M11" i="42"/>
  <c r="L11" i="42"/>
  <c r="K11" i="42"/>
  <c r="J11" i="42"/>
  <c r="D11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U9" i="42"/>
  <c r="T9" i="42"/>
  <c r="S9" i="42"/>
  <c r="R9" i="42"/>
  <c r="Q9" i="42"/>
  <c r="P9" i="42"/>
  <c r="O9" i="42"/>
  <c r="N9" i="42"/>
  <c r="M9" i="42"/>
  <c r="L9" i="42"/>
  <c r="K9" i="42"/>
  <c r="J9" i="42"/>
  <c r="U8" i="42"/>
  <c r="T8" i="42"/>
  <c r="S8" i="42"/>
  <c r="R8" i="42"/>
  <c r="Q8" i="42"/>
  <c r="P8" i="42"/>
  <c r="O8" i="42"/>
  <c r="N8" i="42"/>
  <c r="M8" i="42"/>
  <c r="L8" i="42"/>
  <c r="K8" i="42"/>
  <c r="J8" i="42"/>
  <c r="D13" i="29"/>
  <c r="D22" i="29"/>
  <c r="D23" i="29"/>
  <c r="D24" i="29"/>
  <c r="D25" i="29"/>
  <c r="D26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D12" i="4"/>
  <c r="C12" i="45" s="1"/>
  <c r="D13" i="4"/>
  <c r="D9" i="4"/>
  <c r="D10" i="4"/>
  <c r="D8" i="4"/>
  <c r="D11" i="4"/>
  <c r="D14" i="4"/>
  <c r="D15" i="4"/>
  <c r="D16" i="4"/>
  <c r="D17" i="4"/>
  <c r="D18" i="4"/>
  <c r="D19" i="4"/>
  <c r="D20" i="4"/>
  <c r="D21" i="4"/>
  <c r="D22" i="4"/>
  <c r="C22" i="45" s="1"/>
  <c r="D23" i="4"/>
  <c r="D24" i="4"/>
  <c r="C24" i="45" s="1"/>
  <c r="D25" i="4"/>
  <c r="D26" i="4"/>
  <c r="D27" i="4"/>
  <c r="C27" i="45" s="1"/>
  <c r="C23" i="4"/>
  <c r="C24" i="4"/>
  <c r="C25" i="4"/>
  <c r="C26" i="4"/>
  <c r="C27" i="4"/>
  <c r="C14" i="4"/>
  <c r="C15" i="4"/>
  <c r="C16" i="4"/>
  <c r="C17" i="4"/>
  <c r="C18" i="4"/>
  <c r="C19" i="4"/>
  <c r="C20" i="4"/>
  <c r="C21" i="4"/>
  <c r="C22" i="4"/>
  <c r="C12" i="4"/>
  <c r="C13" i="4"/>
  <c r="C9" i="4"/>
  <c r="C10" i="4"/>
  <c r="B24" i="39"/>
  <c r="B25" i="39"/>
  <c r="B26" i="39"/>
  <c r="B21" i="39"/>
  <c r="B22" i="39"/>
  <c r="B23" i="39"/>
  <c r="B14" i="39"/>
  <c r="B15" i="39"/>
  <c r="B11" i="39"/>
  <c r="B12" i="39"/>
  <c r="B13" i="39"/>
  <c r="B8" i="39"/>
  <c r="C8" i="39"/>
  <c r="B9" i="39"/>
  <c r="C9" i="39"/>
  <c r="B10" i="39"/>
  <c r="C10" i="39"/>
  <c r="C7" i="39"/>
  <c r="D7" i="39"/>
  <c r="D8" i="39"/>
  <c r="D9" i="39"/>
  <c r="B7" i="39"/>
  <c r="D18" i="29"/>
  <c r="D20" i="40"/>
  <c r="D20" i="29"/>
  <c r="I15" i="4"/>
  <c r="G15" i="4" s="1"/>
  <c r="U11" i="29"/>
  <c r="K11" i="29"/>
  <c r="L11" i="29"/>
  <c r="M11" i="29"/>
  <c r="N11" i="29"/>
  <c r="O11" i="29"/>
  <c r="P11" i="29"/>
  <c r="Q11" i="29"/>
  <c r="R11" i="29"/>
  <c r="S11" i="29"/>
  <c r="T11" i="29"/>
  <c r="J11" i="29"/>
  <c r="K10" i="29"/>
  <c r="L10" i="29"/>
  <c r="M10" i="29"/>
  <c r="N10" i="29"/>
  <c r="O10" i="29"/>
  <c r="P10" i="29"/>
  <c r="Q10" i="29"/>
  <c r="R10" i="29"/>
  <c r="S10" i="29"/>
  <c r="T10" i="29"/>
  <c r="U10" i="29"/>
  <c r="J10" i="29"/>
  <c r="K8" i="29"/>
  <c r="L8" i="29"/>
  <c r="M8" i="29"/>
  <c r="N8" i="29"/>
  <c r="O8" i="29"/>
  <c r="P8" i="29"/>
  <c r="Q8" i="29"/>
  <c r="R8" i="29"/>
  <c r="S8" i="29"/>
  <c r="T8" i="29"/>
  <c r="U8" i="29"/>
  <c r="J8" i="29"/>
  <c r="K7" i="29"/>
  <c r="L7" i="29"/>
  <c r="M7" i="29"/>
  <c r="N7" i="29"/>
  <c r="O7" i="29"/>
  <c r="P7" i="29"/>
  <c r="Q7" i="29"/>
  <c r="R7" i="29"/>
  <c r="S7" i="29"/>
  <c r="T7" i="29"/>
  <c r="U7" i="29"/>
  <c r="J7" i="29"/>
  <c r="J9" i="29"/>
  <c r="K9" i="29"/>
  <c r="L9" i="29"/>
  <c r="M9" i="29"/>
  <c r="N9" i="29"/>
  <c r="O9" i="29"/>
  <c r="P9" i="29"/>
  <c r="Q9" i="29"/>
  <c r="R9" i="29"/>
  <c r="S9" i="29"/>
  <c r="T9" i="29"/>
  <c r="U9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I17" i="15"/>
  <c r="I16" i="15"/>
  <c r="I18" i="15"/>
  <c r="I21" i="15"/>
  <c r="E21" i="39" s="1"/>
  <c r="I29" i="3"/>
  <c r="E29" i="3"/>
  <c r="H24" i="3"/>
  <c r="C24" i="3"/>
  <c r="K18" i="3"/>
  <c r="H18" i="3"/>
  <c r="E18" i="3"/>
  <c r="L12" i="3"/>
  <c r="H8" i="3"/>
  <c r="D9" i="40"/>
  <c r="D10" i="40"/>
  <c r="C11" i="4"/>
  <c r="D12" i="41"/>
  <c r="D13" i="41"/>
  <c r="D16" i="40"/>
  <c r="D17" i="41"/>
  <c r="G7" i="34"/>
  <c r="H7" i="34"/>
  <c r="I7" i="34"/>
  <c r="J7" i="34"/>
  <c r="K7" i="34" s="1"/>
  <c r="L7" i="34" s="1"/>
  <c r="M7" i="34" s="1"/>
  <c r="N7" i="34" s="1"/>
  <c r="O7" i="34" s="1"/>
  <c r="P7" i="34" s="1"/>
  <c r="Q7" i="34" s="1"/>
  <c r="R7" i="34" s="1"/>
  <c r="S7" i="34" s="1"/>
  <c r="T7" i="34" s="1"/>
  <c r="U7" i="34" s="1"/>
  <c r="V7" i="34" s="1"/>
  <c r="J6" i="34"/>
  <c r="N6" i="34" s="1"/>
  <c r="S6" i="34" s="1"/>
  <c r="C8" i="4"/>
  <c r="B8" i="45" s="1"/>
  <c r="D7" i="29"/>
  <c r="H15" i="40" l="1"/>
  <c r="H16" i="40"/>
  <c r="H17" i="40"/>
  <c r="O16" i="15" s="1"/>
  <c r="H23" i="40"/>
  <c r="H27" i="40"/>
  <c r="H9" i="40"/>
  <c r="H10" i="40"/>
  <c r="O9" i="15" s="1"/>
  <c r="H18" i="40"/>
  <c r="O17" i="15" s="1"/>
  <c r="H24" i="40"/>
  <c r="O23" i="15" s="1"/>
  <c r="H11" i="40"/>
  <c r="H12" i="40"/>
  <c r="O11" i="15" s="1"/>
  <c r="H13" i="40"/>
  <c r="O12" i="15" s="1"/>
  <c r="H19" i="40"/>
  <c r="O18" i="15" s="1"/>
  <c r="H20" i="40"/>
  <c r="H21" i="40"/>
  <c r="O20" i="15" s="1"/>
  <c r="H25" i="40"/>
  <c r="O24" i="15" s="1"/>
  <c r="H14" i="40"/>
  <c r="O13" i="15" s="1"/>
  <c r="H22" i="40"/>
  <c r="H26" i="40"/>
  <c r="O25" i="15" s="1"/>
  <c r="H8" i="40"/>
  <c r="O7" i="15" s="1"/>
  <c r="C8" i="45"/>
  <c r="C8" i="7"/>
  <c r="F28" i="3"/>
  <c r="I19" i="15"/>
  <c r="B13" i="7"/>
  <c r="B13" i="45"/>
  <c r="B11" i="12"/>
  <c r="B13" i="43"/>
  <c r="B13" i="44"/>
  <c r="B19" i="29"/>
  <c r="B20" i="45"/>
  <c r="B18" i="12"/>
  <c r="B20" i="43"/>
  <c r="B20" i="44"/>
  <c r="B20" i="7"/>
  <c r="B15" i="29"/>
  <c r="B16" i="45"/>
  <c r="B14" i="12"/>
  <c r="B16" i="7"/>
  <c r="B16" i="43"/>
  <c r="B16" i="44"/>
  <c r="B25" i="29"/>
  <c r="B26" i="45"/>
  <c r="B24" i="12"/>
  <c r="B26" i="7"/>
  <c r="B26" i="43"/>
  <c r="B26" i="44"/>
  <c r="C22" i="29"/>
  <c r="C23" i="45"/>
  <c r="C21" i="12"/>
  <c r="C23" i="7"/>
  <c r="C23" i="43"/>
  <c r="C23" i="44"/>
  <c r="C18" i="29"/>
  <c r="C19" i="45"/>
  <c r="C19" i="43"/>
  <c r="C19" i="44"/>
  <c r="C17" i="12"/>
  <c r="C19" i="7"/>
  <c r="C14" i="29"/>
  <c r="C15" i="45"/>
  <c r="C15" i="43"/>
  <c r="C15" i="44"/>
  <c r="C13" i="12"/>
  <c r="C15" i="7"/>
  <c r="C9" i="29"/>
  <c r="C10" i="45"/>
  <c r="C8" i="12"/>
  <c r="C10" i="43"/>
  <c r="C10" i="44"/>
  <c r="C10" i="7"/>
  <c r="B11" i="29"/>
  <c r="B12" i="45"/>
  <c r="B12" i="43"/>
  <c r="B12" i="44"/>
  <c r="B10" i="12"/>
  <c r="B18" i="29"/>
  <c r="B19" i="45"/>
  <c r="B17" i="12"/>
  <c r="B19" i="7"/>
  <c r="B19" i="43"/>
  <c r="B19" i="44"/>
  <c r="B14" i="29"/>
  <c r="B15" i="45"/>
  <c r="B13" i="12"/>
  <c r="B15" i="7"/>
  <c r="B15" i="43"/>
  <c r="B15" i="44"/>
  <c r="B24" i="29"/>
  <c r="B25" i="45"/>
  <c r="B25" i="43"/>
  <c r="B25" i="44"/>
  <c r="B23" i="12"/>
  <c r="B25" i="7"/>
  <c r="C25" i="29"/>
  <c r="C26" i="45"/>
  <c r="C24" i="12"/>
  <c r="C26" i="7"/>
  <c r="C26" i="43"/>
  <c r="C26" i="44"/>
  <c r="C17" i="29"/>
  <c r="C18" i="45"/>
  <c r="C18" i="7"/>
  <c r="C16" i="12"/>
  <c r="C18" i="43"/>
  <c r="C18" i="44"/>
  <c r="C13" i="29"/>
  <c r="C14" i="45"/>
  <c r="C14" i="7"/>
  <c r="C12" i="12"/>
  <c r="C14" i="43"/>
  <c r="C14" i="44"/>
  <c r="C8" i="29"/>
  <c r="C9" i="45"/>
  <c r="C9" i="7"/>
  <c r="C9" i="44"/>
  <c r="C7" i="12"/>
  <c r="C9" i="43"/>
  <c r="B12" i="7"/>
  <c r="B10" i="45"/>
  <c r="B10" i="43"/>
  <c r="B10" i="7"/>
  <c r="B8" i="12"/>
  <c r="B10" i="44"/>
  <c r="B21" i="29"/>
  <c r="B22" i="45"/>
  <c r="B22" i="43"/>
  <c r="B22" i="44"/>
  <c r="B20" i="12"/>
  <c r="B22" i="7"/>
  <c r="B17" i="29"/>
  <c r="B18" i="45"/>
  <c r="B18" i="43"/>
  <c r="B18" i="44"/>
  <c r="B16" i="12"/>
  <c r="B18" i="7"/>
  <c r="B13" i="29"/>
  <c r="B14" i="45"/>
  <c r="B14" i="43"/>
  <c r="B14" i="44"/>
  <c r="B12" i="12"/>
  <c r="B14" i="7"/>
  <c r="B23" i="29"/>
  <c r="B24" i="45"/>
  <c r="B22" i="12"/>
  <c r="B24" i="7"/>
  <c r="B24" i="43"/>
  <c r="B24" i="44"/>
  <c r="C24" i="29"/>
  <c r="C25" i="45"/>
  <c r="C25" i="43"/>
  <c r="C25" i="44"/>
  <c r="C23" i="12"/>
  <c r="C25" i="7"/>
  <c r="C20" i="29"/>
  <c r="C21" i="45"/>
  <c r="C19" i="12"/>
  <c r="C21" i="7"/>
  <c r="C21" i="43"/>
  <c r="C21" i="44"/>
  <c r="C16" i="29"/>
  <c r="C17" i="45"/>
  <c r="C15" i="12"/>
  <c r="C17" i="7"/>
  <c r="C17" i="43"/>
  <c r="C17" i="44"/>
  <c r="C10" i="29"/>
  <c r="C11" i="45"/>
  <c r="C11" i="43"/>
  <c r="C9" i="12"/>
  <c r="C11" i="44"/>
  <c r="C12" i="29"/>
  <c r="C13" i="45"/>
  <c r="C13" i="43"/>
  <c r="C11" i="12"/>
  <c r="C13" i="44"/>
  <c r="B11" i="7"/>
  <c r="B11" i="45"/>
  <c r="B11" i="44"/>
  <c r="B9" i="12"/>
  <c r="B11" i="43"/>
  <c r="J28" i="3"/>
  <c r="I20" i="15"/>
  <c r="B9" i="45"/>
  <c r="B9" i="7"/>
  <c r="B9" i="43"/>
  <c r="B7" i="12"/>
  <c r="B9" i="44"/>
  <c r="B21" i="45"/>
  <c r="B19" i="12"/>
  <c r="B21" i="7"/>
  <c r="B21" i="43"/>
  <c r="B21" i="44"/>
  <c r="B16" i="29"/>
  <c r="B17" i="45"/>
  <c r="B15" i="12"/>
  <c r="B17" i="7"/>
  <c r="B17" i="43"/>
  <c r="B17" i="44"/>
  <c r="B26" i="29"/>
  <c r="B27" i="45"/>
  <c r="B25" i="12"/>
  <c r="B27" i="7"/>
  <c r="B27" i="43"/>
  <c r="B27" i="44"/>
  <c r="B22" i="29"/>
  <c r="B23" i="45"/>
  <c r="B23" i="43"/>
  <c r="B23" i="44"/>
  <c r="B21" i="12"/>
  <c r="B23" i="7"/>
  <c r="C19" i="29"/>
  <c r="C20" i="45"/>
  <c r="C20" i="7"/>
  <c r="C20" i="43"/>
  <c r="C20" i="44"/>
  <c r="C18" i="12"/>
  <c r="C15" i="29"/>
  <c r="C16" i="45"/>
  <c r="C16" i="43"/>
  <c r="C16" i="44"/>
  <c r="C14" i="12"/>
  <c r="C16" i="7"/>
  <c r="B14" i="42"/>
  <c r="B14" i="41"/>
  <c r="B14" i="40"/>
  <c r="H11" i="42"/>
  <c r="M10" i="15" s="1"/>
  <c r="H12" i="42"/>
  <c r="M11" i="15" s="1"/>
  <c r="H13" i="42"/>
  <c r="M12" i="15" s="1"/>
  <c r="H24" i="42"/>
  <c r="M23" i="15" s="1"/>
  <c r="H18" i="42"/>
  <c r="M17" i="15" s="1"/>
  <c r="H26" i="42"/>
  <c r="M25" i="15" s="1"/>
  <c r="H14" i="42"/>
  <c r="M13" i="15" s="1"/>
  <c r="H22" i="42"/>
  <c r="M21" i="15" s="1"/>
  <c r="H9" i="42"/>
  <c r="M8" i="15" s="1"/>
  <c r="H10" i="42"/>
  <c r="M9" i="15" s="1"/>
  <c r="H15" i="42"/>
  <c r="M14" i="15" s="1"/>
  <c r="H16" i="42"/>
  <c r="M15" i="15" s="1"/>
  <c r="H17" i="42"/>
  <c r="M16" i="15" s="1"/>
  <c r="H19" i="42"/>
  <c r="M18" i="15" s="1"/>
  <c r="H20" i="42"/>
  <c r="M19" i="15" s="1"/>
  <c r="H21" i="42"/>
  <c r="M20" i="15" s="1"/>
  <c r="H23" i="42"/>
  <c r="M22" i="15" s="1"/>
  <c r="H25" i="42"/>
  <c r="M24" i="15" s="1"/>
  <c r="H27" i="42"/>
  <c r="M26" i="15" s="1"/>
  <c r="H8" i="42"/>
  <c r="M7" i="15" s="1"/>
  <c r="H18" i="29"/>
  <c r="H8" i="29"/>
  <c r="H10" i="29"/>
  <c r="H11" i="29"/>
  <c r="H20" i="29"/>
  <c r="H19" i="29"/>
  <c r="H17" i="29"/>
  <c r="H16" i="29"/>
  <c r="H15" i="29"/>
  <c r="H14" i="29"/>
  <c r="H13" i="29"/>
  <c r="H12" i="29"/>
  <c r="H9" i="29"/>
  <c r="H26" i="29"/>
  <c r="H25" i="29"/>
  <c r="H24" i="29"/>
  <c r="H23" i="29"/>
  <c r="H22" i="29"/>
  <c r="H21" i="29"/>
  <c r="H7" i="29"/>
  <c r="H9" i="41"/>
  <c r="L8" i="15" s="1"/>
  <c r="H10" i="41"/>
  <c r="L9" i="15" s="1"/>
  <c r="H15" i="41"/>
  <c r="L14" i="15" s="1"/>
  <c r="L16" i="15"/>
  <c r="H20" i="41"/>
  <c r="L19" i="15" s="1"/>
  <c r="L20" i="15"/>
  <c r="H23" i="41"/>
  <c r="L22" i="15" s="1"/>
  <c r="H25" i="41"/>
  <c r="L24" i="15" s="1"/>
  <c r="H27" i="41"/>
  <c r="H11" i="41"/>
  <c r="L10" i="15" s="1"/>
  <c r="H13" i="41"/>
  <c r="L12" i="15" s="1"/>
  <c r="H14" i="41"/>
  <c r="L13" i="15" s="1"/>
  <c r="H18" i="41"/>
  <c r="L17" i="15" s="1"/>
  <c r="H22" i="41"/>
  <c r="L21" i="15" s="1"/>
  <c r="H24" i="41"/>
  <c r="L23" i="15" s="1"/>
  <c r="H26" i="41"/>
  <c r="H8" i="41"/>
  <c r="L7" i="15" s="1"/>
  <c r="C11" i="29"/>
  <c r="C10" i="12"/>
  <c r="C12" i="43"/>
  <c r="C12" i="44"/>
  <c r="C23" i="29"/>
  <c r="C24" i="7"/>
  <c r="C24" i="43"/>
  <c r="C24" i="44"/>
  <c r="C22" i="12"/>
  <c r="C21" i="29"/>
  <c r="C20" i="12"/>
  <c r="C22" i="44"/>
  <c r="C22" i="7"/>
  <c r="C22" i="43"/>
  <c r="C26" i="29"/>
  <c r="C25" i="12"/>
  <c r="C27" i="7"/>
  <c r="C27" i="43"/>
  <c r="C27" i="44"/>
  <c r="C7" i="29"/>
  <c r="C6" i="12"/>
  <c r="C8" i="43"/>
  <c r="C8" i="44"/>
  <c r="B8" i="40"/>
  <c r="B8" i="43"/>
  <c r="B8" i="44"/>
  <c r="C14" i="42"/>
  <c r="C14" i="40"/>
  <c r="C14" i="41"/>
  <c r="C25" i="42"/>
  <c r="C25" i="41"/>
  <c r="C25" i="40"/>
  <c r="B25" i="41"/>
  <c r="B25" i="42"/>
  <c r="B25" i="40"/>
  <c r="C24" i="42"/>
  <c r="C24" i="41"/>
  <c r="C24" i="40"/>
  <c r="B24" i="42"/>
  <c r="B24" i="40"/>
  <c r="B24" i="41"/>
  <c r="C23" i="42"/>
  <c r="C23" i="41"/>
  <c r="C23" i="40"/>
  <c r="B23" i="41"/>
  <c r="B23" i="42"/>
  <c r="B23" i="40"/>
  <c r="C22" i="42"/>
  <c r="C22" i="41"/>
  <c r="C22" i="40"/>
  <c r="B22" i="42"/>
  <c r="B22" i="40"/>
  <c r="B22" i="41"/>
  <c r="C17" i="42"/>
  <c r="B20" i="42"/>
  <c r="B20" i="41"/>
  <c r="B20" i="40"/>
  <c r="C18" i="42"/>
  <c r="C18" i="40"/>
  <c r="C18" i="41"/>
  <c r="B18" i="42"/>
  <c r="B18" i="41"/>
  <c r="B18" i="40"/>
  <c r="C17" i="40"/>
  <c r="C17" i="41"/>
  <c r="B17" i="42"/>
  <c r="B17" i="41"/>
  <c r="B17" i="40"/>
  <c r="C16" i="42"/>
  <c r="C16" i="40"/>
  <c r="C16" i="41"/>
  <c r="B16" i="42"/>
  <c r="B16" i="41"/>
  <c r="B16" i="40"/>
  <c r="D17" i="42"/>
  <c r="D17" i="40"/>
  <c r="C15" i="42"/>
  <c r="C15" i="41"/>
  <c r="C15" i="40"/>
  <c r="B15" i="41"/>
  <c r="B15" i="42"/>
  <c r="B15" i="40"/>
  <c r="D16" i="42"/>
  <c r="D16" i="41"/>
  <c r="D12" i="42"/>
  <c r="D12" i="40"/>
  <c r="C12" i="42"/>
  <c r="C12" i="41"/>
  <c r="C12" i="40"/>
  <c r="B12" i="42"/>
  <c r="B12" i="40"/>
  <c r="B12" i="41"/>
  <c r="C11" i="42"/>
  <c r="C11" i="41"/>
  <c r="C11" i="40"/>
  <c r="B11" i="41"/>
  <c r="B11" i="42"/>
  <c r="B11" i="40"/>
  <c r="D9" i="42"/>
  <c r="D9" i="41"/>
  <c r="C9" i="42"/>
  <c r="C9" i="40"/>
  <c r="C9" i="41"/>
  <c r="D8" i="42"/>
  <c r="D8" i="41"/>
  <c r="D8" i="40"/>
  <c r="C8" i="41"/>
  <c r="C8" i="42"/>
  <c r="C8" i="40"/>
  <c r="B9" i="42"/>
  <c r="B9" i="41"/>
  <c r="B9" i="40"/>
  <c r="B8" i="41"/>
  <c r="B8" i="42"/>
  <c r="D21" i="42"/>
  <c r="D21" i="41"/>
  <c r="D21" i="40"/>
  <c r="C27" i="41"/>
  <c r="C27" i="42"/>
  <c r="C27" i="40"/>
  <c r="B27" i="42"/>
  <c r="B27" i="41"/>
  <c r="B27" i="40"/>
  <c r="D20" i="41"/>
  <c r="D20" i="42"/>
  <c r="C26" i="42"/>
  <c r="C26" i="41"/>
  <c r="C26" i="40"/>
  <c r="B26" i="41"/>
  <c r="B26" i="42"/>
  <c r="B26" i="40"/>
  <c r="C21" i="42"/>
  <c r="C21" i="41"/>
  <c r="C21" i="40"/>
  <c r="B21" i="42"/>
  <c r="B21" i="40"/>
  <c r="B21" i="41"/>
  <c r="C20" i="42"/>
  <c r="C20" i="41"/>
  <c r="C20" i="40"/>
  <c r="C19" i="41"/>
  <c r="C19" i="42"/>
  <c r="C19" i="40"/>
  <c r="B19" i="42"/>
  <c r="B19" i="41"/>
  <c r="B19" i="40"/>
  <c r="D13" i="42"/>
  <c r="D13" i="40"/>
  <c r="C13" i="42"/>
  <c r="C13" i="41"/>
  <c r="C13" i="40"/>
  <c r="B13" i="42"/>
  <c r="B13" i="40"/>
  <c r="B13" i="41"/>
  <c r="D10" i="42"/>
  <c r="D10" i="41"/>
  <c r="C10" i="42"/>
  <c r="C10" i="40"/>
  <c r="C10" i="41"/>
  <c r="B10" i="42"/>
  <c r="B10" i="41"/>
  <c r="B10" i="40"/>
  <c r="O15" i="15"/>
  <c r="O8" i="15"/>
  <c r="O10" i="15"/>
  <c r="O14" i="15"/>
  <c r="L11" i="15"/>
  <c r="L15" i="15"/>
  <c r="O22" i="15"/>
  <c r="O26" i="15"/>
  <c r="O19" i="15"/>
  <c r="O21" i="15"/>
  <c r="L18" i="15"/>
  <c r="B20" i="29"/>
  <c r="B9" i="29"/>
  <c r="B12" i="29"/>
  <c r="B10" i="29"/>
  <c r="B8" i="29"/>
  <c r="D21" i="29"/>
  <c r="D19" i="29"/>
  <c r="D17" i="29"/>
  <c r="D16" i="29"/>
  <c r="D15" i="29"/>
  <c r="D14" i="29"/>
  <c r="D12" i="29"/>
  <c r="D11" i="29"/>
  <c r="D10" i="29"/>
  <c r="D9" i="29"/>
  <c r="D8" i="29"/>
  <c r="C13" i="7"/>
  <c r="B7" i="29"/>
  <c r="C11" i="7"/>
  <c r="B6" i="12"/>
  <c r="I7" i="15"/>
  <c r="C12" i="7"/>
  <c r="B8" i="7"/>
  <c r="I9" i="15"/>
  <c r="I10" i="15"/>
  <c r="I12" i="15"/>
  <c r="I15" i="15"/>
  <c r="I8" i="15"/>
  <c r="I11" i="15"/>
  <c r="I14" i="15"/>
  <c r="I23" i="3" s="1"/>
  <c r="E14" i="39" l="1"/>
  <c r="E10" i="39"/>
  <c r="L16" i="3"/>
  <c r="E13" i="39"/>
  <c r="M11" i="3"/>
  <c r="E9" i="39"/>
  <c r="I16" i="3"/>
  <c r="E12" i="39"/>
  <c r="F11" i="3"/>
  <c r="E8" i="39"/>
  <c r="E23" i="3"/>
  <c r="F16" i="3"/>
  <c r="E11" i="39"/>
  <c r="I7" i="3"/>
  <c r="E7" i="39"/>
</calcChain>
</file>

<file path=xl/comments1.xml><?xml version="1.0" encoding="utf-8"?>
<comments xmlns="http://schemas.openxmlformats.org/spreadsheetml/2006/main">
  <authors>
    <author>Gilberto Quesada Madriz</author>
  </authors>
  <commentList>
    <comment ref="J10" authorId="0" shapeId="0">
      <text>
        <r>
          <rPr>
            <b/>
            <sz val="14"/>
            <color indexed="81"/>
            <rFont val="Tahoma"/>
            <family val="2"/>
          </rPr>
          <t>Gilberto Quesada Madriz:
MUESTRA LA RELACIÓN DE LOS INDICADORES ENTRE LAS DISTINTAS PERSPECTIVA EN UNA RELACIÓN CAUSA EFECTO</t>
        </r>
      </text>
    </comment>
  </commentList>
</comments>
</file>

<file path=xl/comments2.xml><?xml version="1.0" encoding="utf-8"?>
<comments xmlns="http://schemas.openxmlformats.org/spreadsheetml/2006/main">
  <authors>
    <author>Gilberto Quesada Madriz</author>
  </authors>
  <commentList>
    <comment ref="G6" authorId="0" shapeId="0">
      <text>
        <r>
          <rPr>
            <b/>
            <sz val="12"/>
            <color indexed="81"/>
            <rFont val="Tahoma"/>
            <family val="2"/>
          </rPr>
          <t>Gilberto Quesada Madriz:</t>
        </r>
        <r>
          <rPr>
            <sz val="12"/>
            <color indexed="81"/>
            <rFont val="Tahoma"/>
            <family val="2"/>
          </rPr>
          <t xml:space="preserve">
LA FORMA EN QUE NOS DAMOS CUENTA QUE ESTAMOS LOGRANDO EL OBJETIVO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>Gilberto Quesada Madriz:
ES EL VALOR QUE SE DESEA ALCANZAR, MARCANDO EL CIRCULO LO LLEVA AL GRAFICO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Gilberto Quesada Madriz:</t>
        </r>
        <r>
          <rPr>
            <sz val="8"/>
            <color indexed="81"/>
            <rFont val="Tahoma"/>
            <family val="2"/>
          </rPr>
          <t xml:space="preserve">
REFLEJA EL LOGRO DE LA META INSTITUCIONAL</t>
        </r>
      </text>
    </comment>
  </commentList>
</comments>
</file>

<file path=xl/comments3.xml><?xml version="1.0" encoding="utf-8"?>
<comments xmlns="http://schemas.openxmlformats.org/spreadsheetml/2006/main">
  <authors>
    <author>Gilberto Quesada Madriz</author>
  </authors>
  <commentList>
    <comment ref="C7" authorId="0" shapeId="0">
      <text>
        <r>
          <rPr>
            <b/>
            <sz val="16"/>
            <color indexed="81"/>
            <rFont val="Tahoma"/>
            <family val="2"/>
          </rPr>
          <t>Gilberto Quesada Madriz:</t>
        </r>
        <r>
          <rPr>
            <sz val="16"/>
            <color indexed="81"/>
            <rFont val="Tahoma"/>
            <family val="2"/>
          </rPr>
          <t xml:space="preserve">
LO QUE SE DESEA ALCANZAR ES EL "QUE"</t>
        </r>
      </text>
    </comment>
    <comment ref="D7" authorId="0" shapeId="0">
      <text>
        <r>
          <rPr>
            <b/>
            <sz val="12"/>
            <color indexed="81"/>
            <rFont val="Tahoma"/>
            <family val="2"/>
          </rPr>
          <t>Gilberto Quesada Madriz:</t>
        </r>
        <r>
          <rPr>
            <sz val="12"/>
            <color indexed="81"/>
            <rFont val="Tahoma"/>
            <family val="2"/>
          </rPr>
          <t xml:space="preserve">
LA FORMA EN QUE NOS DAMOS CUENTA QUE ESTAMOS LOGRANDO EL OBJETIVO</t>
        </r>
      </text>
    </comment>
  </commentList>
</comments>
</file>

<file path=xl/sharedStrings.xml><?xml version="1.0" encoding="utf-8"?>
<sst xmlns="http://schemas.openxmlformats.org/spreadsheetml/2006/main" count="1167" uniqueCount="277">
  <si>
    <t>Cuadro de Mando Integral</t>
  </si>
  <si>
    <t>Indicador</t>
  </si>
  <si>
    <t>Meta</t>
  </si>
  <si>
    <t>Real</t>
  </si>
  <si>
    <t>Cumplimiento de Objetivos</t>
  </si>
  <si>
    <t>Matriz del Cuadro de Mando</t>
  </si>
  <si>
    <t>Formalización de Indicadores</t>
  </si>
  <si>
    <t>¿Qué se medirá?</t>
  </si>
  <si>
    <t>¿Cómo se medirá?</t>
  </si>
  <si>
    <t>¿Quién lo medirá?</t>
  </si>
  <si>
    <t>Frecuencia de Medición</t>
  </si>
  <si>
    <t>Frecuencia de Revisión</t>
  </si>
  <si>
    <t>Quien lo validara</t>
  </si>
  <si>
    <t>Fuente de los datos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</si>
  <si>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</si>
  <si>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</si>
  <si>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</si>
  <si>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</si>
  <si>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</si>
  <si>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</si>
  <si>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</si>
  <si>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</si>
  <si>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</si>
  <si>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</si>
  <si>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</si>
  <si>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</si>
  <si>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Gráficos de Tendencias</t>
  </si>
  <si>
    <t xml:space="preserve"> </t>
  </si>
  <si>
    <t>Meta Propuesta</t>
  </si>
  <si>
    <t>Actual</t>
  </si>
  <si>
    <t>Perspectiva Financiera</t>
  </si>
  <si>
    <t>Perspectiva de los Procesos Internos</t>
  </si>
  <si>
    <t>Perspectiva del Cliente</t>
  </si>
  <si>
    <t>Procesos Internos</t>
  </si>
  <si>
    <t>Perspectiva Aprendizaje y Crecimiento</t>
  </si>
  <si>
    <t>Mapa de Indicadores por Hipótesis</t>
  </si>
  <si>
    <t>Desarrollo Humano</t>
  </si>
  <si>
    <t>Objetivos Generales</t>
  </si>
  <si>
    <t>GRAFICOS</t>
  </si>
  <si>
    <t>PROGRAMADO</t>
  </si>
  <si>
    <t>REAL</t>
  </si>
  <si>
    <t>ITEM</t>
  </si>
  <si>
    <t>INICIATIVAS</t>
  </si>
  <si>
    <t>RESPONSABLE</t>
  </si>
  <si>
    <t xml:space="preserve">  </t>
  </si>
  <si>
    <t>Tareas</t>
  </si>
  <si>
    <t>Programado</t>
  </si>
  <si>
    <t>% de Avance  e Iniciativa</t>
  </si>
  <si>
    <t>Objetivos</t>
  </si>
  <si>
    <t>Compras</t>
  </si>
  <si>
    <t>CUADRO DE MANDO INTEGRAL</t>
  </si>
  <si>
    <t>Seguimientos a Objetivos de Planta</t>
  </si>
  <si>
    <t>Indicador de Planta</t>
  </si>
  <si>
    <t>Indicador de Ventas</t>
  </si>
  <si>
    <t>Cuadro de Mando de Planta</t>
  </si>
  <si>
    <t>Cuadro de Mando de Ventas</t>
  </si>
  <si>
    <t>Cumplimiento de Objetivos de la Gerencia de Ventas</t>
  </si>
  <si>
    <t>Objetivo de Ventas</t>
  </si>
  <si>
    <t>Meta Ventas</t>
  </si>
  <si>
    <t>Meta Planta</t>
  </si>
  <si>
    <t>Indicador de Compras</t>
  </si>
  <si>
    <t>Meta Compras</t>
  </si>
  <si>
    <t>Perspectiva de Aprendizaje y Crecimiento</t>
  </si>
  <si>
    <t>Perspectiva de  Aprendizaje y Crecimiento</t>
  </si>
  <si>
    <t>Objetivos Primer Nivel</t>
  </si>
  <si>
    <t>Objetivos Segundo Nivel</t>
  </si>
  <si>
    <t>Objetivo de Contribución</t>
  </si>
  <si>
    <t>Indicador de Area</t>
  </si>
  <si>
    <t>Iniciativa</t>
  </si>
  <si>
    <t>Comercialización</t>
  </si>
  <si>
    <t>Administración de la Producción</t>
  </si>
  <si>
    <t>Gestión Humana</t>
  </si>
  <si>
    <t>Gestión Financiera</t>
  </si>
  <si>
    <t>Gestion de Mantenimiento</t>
  </si>
  <si>
    <t>Gestion de la Calidad</t>
  </si>
  <si>
    <t>Temas Estrategicos</t>
  </si>
  <si>
    <t>A.3.2 ANALISIS DE INFORMACIÓN PARA LA TOMA DE DECISIONES</t>
  </si>
  <si>
    <t>Manten.</t>
  </si>
  <si>
    <t>Contr &amp; Fin</t>
  </si>
  <si>
    <t>ACLARACION</t>
  </si>
  <si>
    <t>¿Cómo nos damos cuenta que lo estamos logrando?</t>
  </si>
  <si>
    <t>Seguimientos a Objetivos de Compras</t>
  </si>
  <si>
    <t>Cuadro de Mando de Compras</t>
  </si>
  <si>
    <t>Objetivo de Finanzas</t>
  </si>
  <si>
    <t>Indicador Finanzas</t>
  </si>
  <si>
    <t>P3.2 REDUCIR CONSUMO DE MP</t>
  </si>
  <si>
    <t>Objetivo de Compras</t>
  </si>
  <si>
    <t>Meta Finanzas</t>
  </si>
  <si>
    <t>Objetivo de Mantenimiento</t>
  </si>
  <si>
    <t>Indicador Mantenimiento</t>
  </si>
  <si>
    <t>Meta Mantenimiento</t>
  </si>
  <si>
    <t>Seguimientos a Objetivos de Mantenimiento</t>
  </si>
  <si>
    <t>Cuadro de Mando de Mantenimiento</t>
  </si>
  <si>
    <t>Cumplimiento de Objetivos de la Gerencia de Mantenimiento</t>
  </si>
  <si>
    <t>Objetivo de Gestion Calidad</t>
  </si>
  <si>
    <t>Indicador Gestión de Calidad</t>
  </si>
  <si>
    <t>Meta Gestión de Calidad</t>
  </si>
  <si>
    <t>Seguimientos a Objetivos de Gestión de Calidad</t>
  </si>
  <si>
    <t>Cuadro de Mando de Gestión de Calidad</t>
  </si>
  <si>
    <t>Cumplimiento de Objetivos de Gestión de Calidad</t>
  </si>
  <si>
    <t>SMED</t>
  </si>
  <si>
    <t>Benchmarking interno/Crosstrainning</t>
  </si>
  <si>
    <t>Implementar el SPC por proceso</t>
  </si>
  <si>
    <t>Medir desviaciones por indice</t>
  </si>
  <si>
    <t>Establecer políticas para reduccion de ausentismo</t>
  </si>
  <si>
    <t>TPM</t>
  </si>
  <si>
    <t>Comercial</t>
  </si>
  <si>
    <t>Produccion</t>
  </si>
  <si>
    <t>G. HUM</t>
  </si>
  <si>
    <t>Calidad</t>
  </si>
  <si>
    <t>Indicador de G.H.</t>
  </si>
  <si>
    <t>Objetivo de G.H.</t>
  </si>
  <si>
    <t>Meta G.H.</t>
  </si>
  <si>
    <t>Seguimientos a Objetivos de GESTION HUMANA</t>
  </si>
  <si>
    <t>Desarrolar proyecto 6 Sigma</t>
  </si>
  <si>
    <t>Numero de ideas implementadas por empleado por area</t>
  </si>
  <si>
    <t>Objetivo de Produccion</t>
  </si>
  <si>
    <t>Matriz del Cuadro General</t>
  </si>
  <si>
    <t xml:space="preserve">Objetivos Generales </t>
  </si>
  <si>
    <t>Objetivo CRITICO de Contribución</t>
  </si>
  <si>
    <t>Objetivo CRITICOS de Contribución</t>
  </si>
  <si>
    <t>% de Logro</t>
  </si>
  <si>
    <t>Objetivo Financiero 1</t>
  </si>
  <si>
    <t>Tema Financiero 1</t>
  </si>
  <si>
    <t>Tema Financiero 2</t>
  </si>
  <si>
    <t>Tema Financiero 3</t>
  </si>
  <si>
    <t>Tema Clientes 1</t>
  </si>
  <si>
    <t>Tema Clientes 2</t>
  </si>
  <si>
    <t>Tema Clientes 3</t>
  </si>
  <si>
    <t>Tema Procesos 1</t>
  </si>
  <si>
    <t>Tema Procesos 2</t>
  </si>
  <si>
    <t>Tema Procesos 3</t>
  </si>
  <si>
    <t>Tema Procesos 4</t>
  </si>
  <si>
    <t>Tema Procesos 5</t>
  </si>
  <si>
    <t>Tema Procesos 6</t>
  </si>
  <si>
    <t>Tema Procesos 7</t>
  </si>
  <si>
    <t>Tema Procesos 8</t>
  </si>
  <si>
    <t>Tema Aprendizaje 1</t>
  </si>
  <si>
    <t>Tema Aprendizaje 2</t>
  </si>
  <si>
    <t>Tema Aprendizaje 3</t>
  </si>
  <si>
    <t>Tema Aprendizaje 4</t>
  </si>
  <si>
    <t>Tema Aprendizaje 5</t>
  </si>
  <si>
    <t>Tema Aprendizaje 6</t>
  </si>
  <si>
    <t>Objetivo Financiero 2</t>
  </si>
  <si>
    <t>Objetivo Financiero 3</t>
  </si>
  <si>
    <t>Objetivo Clientes 1</t>
  </si>
  <si>
    <t>Objetivo Clientes 2</t>
  </si>
  <si>
    <t>Objetivo Clientes 3</t>
  </si>
  <si>
    <t>Objetivo Procesos 1</t>
  </si>
  <si>
    <t>Objetivo Procesos 2</t>
  </si>
  <si>
    <t>Objetivo Procesos 3</t>
  </si>
  <si>
    <t>Objetivo Procesos 4</t>
  </si>
  <si>
    <t>Objetivo Procesos 5</t>
  </si>
  <si>
    <t>Objetivo Procesos 6</t>
  </si>
  <si>
    <t>Objetivo Procesos 7</t>
  </si>
  <si>
    <t>Objetivo Procesos 8</t>
  </si>
  <si>
    <t>Objetivo Aprendizaje 1</t>
  </si>
  <si>
    <t>Objetivo Aprendizaje 2</t>
  </si>
  <si>
    <t>Objetivo Aprendizaje 3</t>
  </si>
  <si>
    <t>Objetivo Aprendizaje 4</t>
  </si>
  <si>
    <t>Objetivo Aprendizaje 5</t>
  </si>
  <si>
    <t>Objetivo Aprendizaje 6</t>
  </si>
  <si>
    <t>Indicador Financiero 1</t>
  </si>
  <si>
    <t>Indicador Financiero 2</t>
  </si>
  <si>
    <t>Indicador Financiero 3</t>
  </si>
  <si>
    <t>Indicador Clientes 1</t>
  </si>
  <si>
    <t>Indicador Clientes 2</t>
  </si>
  <si>
    <t>Indicador Clientes 3</t>
  </si>
  <si>
    <t>Indicador Procesos 1</t>
  </si>
  <si>
    <t>Indicador Procesos 2</t>
  </si>
  <si>
    <t>Indicador Procesos 3</t>
  </si>
  <si>
    <t>Indicador Procesos 4</t>
  </si>
  <si>
    <t>Indicador Procesos 5</t>
  </si>
  <si>
    <t>Indicador Procesos 6</t>
  </si>
  <si>
    <t>Indicador Procesos 7</t>
  </si>
  <si>
    <t>Indicador Procesos 8</t>
  </si>
  <si>
    <t>Indicador Aprendizaje 1</t>
  </si>
  <si>
    <t>Indicador Aprendizaje 2</t>
  </si>
  <si>
    <t>Indicador Aprendizaje 3</t>
  </si>
  <si>
    <t>Indicador Aprendizaje 4</t>
  </si>
  <si>
    <t>Indicador Aprendizaje 5</t>
  </si>
  <si>
    <t>Indicador Aprendizaje 6</t>
  </si>
  <si>
    <t>Meta F 1</t>
  </si>
  <si>
    <t>Meta F 2</t>
  </si>
  <si>
    <t>Meta F 3</t>
  </si>
  <si>
    <t>Meta C 1</t>
  </si>
  <si>
    <t>Meta C 2</t>
  </si>
  <si>
    <t>Meta C 3</t>
  </si>
  <si>
    <t>Meta P 1</t>
  </si>
  <si>
    <t>Meta P 2</t>
  </si>
  <si>
    <t>Meta P 3</t>
  </si>
  <si>
    <t>Meta P 4</t>
  </si>
  <si>
    <t>Meta P 5</t>
  </si>
  <si>
    <t>Meta P 6</t>
  </si>
  <si>
    <t>Meta P 7</t>
  </si>
  <si>
    <t>Meta P 8</t>
  </si>
  <si>
    <t>Meta AC 1</t>
  </si>
  <si>
    <t>Meta AC 2</t>
  </si>
  <si>
    <t>Meta AC 3</t>
  </si>
  <si>
    <t>Meta AC 4</t>
  </si>
  <si>
    <t>Meta AC 5</t>
  </si>
  <si>
    <t>Meta AC 6</t>
  </si>
  <si>
    <t>Objetivo de Contribución F1</t>
  </si>
  <si>
    <t>Objetivo de Contribución F2</t>
  </si>
  <si>
    <t>Objetivo de Contribución F3</t>
  </si>
  <si>
    <t>Objetivo de Contribución C1</t>
  </si>
  <si>
    <t>indicador  F1</t>
  </si>
  <si>
    <t>indicador  F2</t>
  </si>
  <si>
    <t>indicador  F3</t>
  </si>
  <si>
    <t>indicador  C1</t>
  </si>
  <si>
    <t>indicador  C2</t>
  </si>
  <si>
    <t>indicador  C3</t>
  </si>
  <si>
    <t>indicador  P 4</t>
  </si>
  <si>
    <t>Objetivo de Contribución C2</t>
  </si>
  <si>
    <t>Objetivo de Contribución C3</t>
  </si>
  <si>
    <t>Objetivo de Contribución P1</t>
  </si>
  <si>
    <t>indicador  P 1</t>
  </si>
  <si>
    <t>Objetivo de Contribución P2</t>
  </si>
  <si>
    <t>indicador  P 2</t>
  </si>
  <si>
    <t>Objetivo de Contribución P3</t>
  </si>
  <si>
    <t>indicador  P 3</t>
  </si>
  <si>
    <t>Objetivo de Contribución P4</t>
  </si>
  <si>
    <t>Objetivo de Contribución P5</t>
  </si>
  <si>
    <t>indicador  P 5</t>
  </si>
  <si>
    <t>Objetivo de Contribución P6</t>
  </si>
  <si>
    <t>indicador  P 6</t>
  </si>
  <si>
    <t>Objetivo de Contribución P7</t>
  </si>
  <si>
    <t>indicador  P 7</t>
  </si>
  <si>
    <t>Objetivo de Contribución P8</t>
  </si>
  <si>
    <t>indicador  P 8</t>
  </si>
  <si>
    <t>Objetivo de Contribución A 1</t>
  </si>
  <si>
    <t>indicador  A 1</t>
  </si>
  <si>
    <t>indicador  A 2</t>
  </si>
  <si>
    <t>indicador  A 3</t>
  </si>
  <si>
    <t>indicador  A 4</t>
  </si>
  <si>
    <t>indicador  A 5</t>
  </si>
  <si>
    <t>Meta A 1</t>
  </si>
  <si>
    <t>Objetivo de Contribución A 2</t>
  </si>
  <si>
    <t>Meta A 2</t>
  </si>
  <si>
    <t>Objetivo de Contribución A 3</t>
  </si>
  <si>
    <t>Meta A 3</t>
  </si>
  <si>
    <t>Objetivo de Contribución A 4</t>
  </si>
  <si>
    <t>Meta A 4</t>
  </si>
  <si>
    <t>Objetivo de Contribución A 5</t>
  </si>
  <si>
    <t>Meta A 5</t>
  </si>
  <si>
    <t>Objetivo de Contribución A 6</t>
  </si>
  <si>
    <t>indicador  A 6</t>
  </si>
  <si>
    <t>Meta A 6</t>
  </si>
  <si>
    <t>Iniciativa 1</t>
  </si>
  <si>
    <t>Iniciativa 2</t>
  </si>
  <si>
    <t>Iniciativa 3</t>
  </si>
  <si>
    <t>Iniciativa 4</t>
  </si>
  <si>
    <t>Iniciativa 5</t>
  </si>
  <si>
    <t>Iniciativa 6</t>
  </si>
  <si>
    <t>Iniciativa 7</t>
  </si>
  <si>
    <t>Iniciativa 8</t>
  </si>
  <si>
    <t>Iniciativa 9</t>
  </si>
  <si>
    <t>Iniciativa 10</t>
  </si>
  <si>
    <t>Iniciativa 11</t>
  </si>
  <si>
    <t>Iniciativa 12</t>
  </si>
  <si>
    <t>Iniciativa 13</t>
  </si>
  <si>
    <t>Iniciativa 14</t>
  </si>
  <si>
    <t>Iniciativa 15</t>
  </si>
  <si>
    <t>Iniciativa 16</t>
  </si>
  <si>
    <t>Iniciativa 17</t>
  </si>
  <si>
    <t>Iniciativa 18</t>
  </si>
  <si>
    <t>Iniciativa 19</t>
  </si>
  <si>
    <t>Iniciativa 20</t>
  </si>
  <si>
    <t>Seguimiento a Objetivos de Ventas</t>
  </si>
  <si>
    <t>Cuadro de Mando de Finanzas</t>
  </si>
  <si>
    <t>Cumplimiento de Objetivos de la Gerencia de Finanzas</t>
  </si>
  <si>
    <t>Seguimientos a Objetivos de Finanzas</t>
  </si>
  <si>
    <t>Cuadro de Mando de Gestión Humana</t>
  </si>
  <si>
    <t>Cumplimiento de Objetivos de la Gerencia de Gestión Humana</t>
  </si>
  <si>
    <t>Cumplimiento de Objetivos de la Gerencia de Compras</t>
  </si>
  <si>
    <t>antaCumplimiento de Objetivos de la Gerencia de Planta</t>
  </si>
  <si>
    <t xml:space="preserve">CONTROL DE INICIATIVAS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</si>
</sst>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mmm"/>
    <numFmt numFmtId="166" formatCode="d"/>
  </numFmts>
  <fonts count="7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indexed="9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i/>
      <sz val="18"/>
      <color indexed="12"/>
      <name val="Arial"/>
      <family val="2"/>
    </font>
    <font>
      <b/>
      <sz val="24"/>
      <color indexed="9"/>
      <name val="Calibri"/>
      <family val="2"/>
    </font>
    <font>
      <sz val="8"/>
      <name val="Calibri"/>
      <family val="2"/>
    </font>
    <font>
      <b/>
      <sz val="14"/>
      <color indexed="9"/>
      <name val="Calibri"/>
      <family val="2"/>
    </font>
    <font>
      <u/>
      <sz val="8.15"/>
      <color indexed="12"/>
      <name val="Calibri"/>
      <family val="2"/>
    </font>
    <font>
      <b/>
      <sz val="16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i/>
      <sz val="16"/>
      <color indexed="8"/>
      <name val="Calibri"/>
      <family val="2"/>
    </font>
    <font>
      <b/>
      <i/>
      <sz val="16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6"/>
      <name val="Calibri"/>
      <family val="2"/>
    </font>
    <font>
      <sz val="16"/>
      <name val="Arial"/>
      <family val="2"/>
    </font>
    <font>
      <b/>
      <sz val="20"/>
      <color indexed="8"/>
      <name val="Calibri"/>
      <family val="2"/>
    </font>
    <font>
      <b/>
      <sz val="20"/>
      <name val="Calibri"/>
      <family val="2"/>
    </font>
    <font>
      <b/>
      <sz val="24"/>
      <name val="Calibri"/>
      <family val="2"/>
    </font>
    <font>
      <b/>
      <sz val="22"/>
      <name val="Calibri"/>
      <family val="2"/>
    </font>
    <font>
      <b/>
      <sz val="26"/>
      <name val="Calibri"/>
      <family val="2"/>
    </font>
    <font>
      <b/>
      <i/>
      <sz val="20"/>
      <color indexed="8"/>
      <name val="Calibri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color indexed="10"/>
      <name val="Arial"/>
      <family val="2"/>
    </font>
    <font>
      <b/>
      <sz val="18"/>
      <name val="Calibri"/>
      <family val="2"/>
    </font>
    <font>
      <b/>
      <sz val="28"/>
      <name val="Calibri"/>
      <family val="2"/>
    </font>
    <font>
      <b/>
      <sz val="10"/>
      <name val="Times New Roman"/>
      <family val="1"/>
    </font>
    <font>
      <b/>
      <sz val="16"/>
      <color indexed="9"/>
      <name val="Calibri"/>
      <family val="2"/>
    </font>
    <font>
      <u/>
      <sz val="22"/>
      <color indexed="12"/>
      <name val="Calibri"/>
      <family val="2"/>
    </font>
    <font>
      <b/>
      <i/>
      <sz val="18"/>
      <name val="Calibri"/>
      <family val="2"/>
    </font>
    <font>
      <b/>
      <i/>
      <sz val="2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6"/>
      <color theme="1"/>
      <name val="Calibri"/>
      <family val="2"/>
    </font>
    <font>
      <b/>
      <sz val="20"/>
      <name val="Arial"/>
      <family val="2"/>
    </font>
    <font>
      <b/>
      <i/>
      <sz val="24"/>
      <color theme="1"/>
      <name val="Times New Roman"/>
      <family val="1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32"/>
      <color theme="1"/>
      <name val="Calibri"/>
      <family val="2"/>
    </font>
    <font>
      <u/>
      <sz val="28"/>
      <color theme="1"/>
      <name val="Calibri"/>
      <family val="2"/>
    </font>
    <font>
      <b/>
      <sz val="22"/>
      <color indexed="12"/>
      <name val="Calibri"/>
      <family val="2"/>
    </font>
    <font>
      <b/>
      <sz val="12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/>
      <right/>
      <top style="double">
        <color indexed="48"/>
      </top>
      <bottom/>
      <diagonal/>
    </border>
    <border>
      <left style="double">
        <color indexed="48"/>
      </left>
      <right/>
      <top/>
      <bottom style="double">
        <color indexed="48"/>
      </bottom>
      <diagonal/>
    </border>
    <border>
      <left/>
      <right/>
      <top/>
      <bottom style="double">
        <color indexed="48"/>
      </bottom>
      <diagonal/>
    </border>
    <border>
      <left/>
      <right style="double">
        <color indexed="12"/>
      </right>
      <top/>
      <bottom style="double">
        <color indexed="48"/>
      </bottom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/>
      <top style="double">
        <color indexed="12"/>
      </top>
      <bottom style="double">
        <color indexed="48"/>
      </bottom>
      <diagonal/>
    </border>
    <border>
      <left/>
      <right/>
      <top style="double">
        <color indexed="12"/>
      </top>
      <bottom style="double">
        <color indexed="48"/>
      </bottom>
      <diagonal/>
    </border>
    <border>
      <left/>
      <right style="double">
        <color indexed="12"/>
      </right>
      <top style="double">
        <color indexed="12"/>
      </top>
      <bottom style="double">
        <color indexed="48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 style="double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64"/>
      </right>
      <top style="double">
        <color indexed="48"/>
      </top>
      <bottom/>
      <diagonal/>
    </border>
    <border>
      <left style="double">
        <color indexed="48"/>
      </left>
      <right style="thin">
        <color indexed="64"/>
      </right>
      <top style="double">
        <color indexed="48"/>
      </top>
      <bottom style="medium">
        <color indexed="64"/>
      </bottom>
      <diagonal/>
    </border>
    <border>
      <left style="double">
        <color indexed="48"/>
      </left>
      <right style="double">
        <color indexed="48"/>
      </right>
      <top style="medium">
        <color indexed="64"/>
      </top>
      <bottom style="double">
        <color indexed="48"/>
      </bottom>
      <diagonal/>
    </border>
    <border>
      <left style="double">
        <color indexed="12"/>
      </left>
      <right style="double">
        <color indexed="12"/>
      </right>
      <top style="medium">
        <color indexed="64"/>
      </top>
      <bottom/>
      <diagonal/>
    </border>
    <border>
      <left style="double">
        <color indexed="12"/>
      </left>
      <right style="double">
        <color indexed="12"/>
      </right>
      <top/>
      <bottom style="double">
        <color indexed="48"/>
      </bottom>
      <diagonal/>
    </border>
    <border>
      <left style="double">
        <color indexed="12"/>
      </left>
      <right style="double">
        <color indexed="12"/>
      </right>
      <top style="double">
        <color indexed="48"/>
      </top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48"/>
      </bottom>
      <diagonal/>
    </border>
    <border>
      <left style="double">
        <color indexed="12"/>
      </left>
      <right style="double">
        <color indexed="12"/>
      </right>
      <top style="double">
        <color indexed="48"/>
      </top>
      <bottom style="double">
        <color indexed="12"/>
      </bottom>
      <diagonal/>
    </border>
    <border>
      <left style="double">
        <color indexed="48"/>
      </left>
      <right/>
      <top style="double">
        <color indexed="4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40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 applyBorder="1"/>
    <xf numFmtId="0" fontId="0" fillId="5" borderId="0" xfId="0" applyFill="1" applyBorder="1"/>
    <xf numFmtId="0" fontId="0" fillId="3" borderId="0" xfId="0" applyFill="1"/>
    <xf numFmtId="0" fontId="0" fillId="0" borderId="1" xfId="0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2" borderId="12" xfId="0" applyFill="1" applyBorder="1"/>
    <xf numFmtId="0" fontId="0" fillId="2" borderId="13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6" fillId="6" borderId="0" xfId="0" applyFont="1" applyFill="1"/>
    <xf numFmtId="0" fontId="0" fillId="4" borderId="0" xfId="0" applyFill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0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9" borderId="10" xfId="0" applyFill="1" applyBorder="1"/>
    <xf numFmtId="1" fontId="6" fillId="6" borderId="0" xfId="0" applyNumberFormat="1" applyFont="1" applyFill="1"/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0" xfId="0" applyAlignment="1">
      <alignment horizontal="left"/>
    </xf>
    <xf numFmtId="0" fontId="10" fillId="0" borderId="15" xfId="0" applyFont="1" applyFill="1" applyBorder="1" applyAlignment="1">
      <alignment horizontal="center"/>
    </xf>
    <xf numFmtId="0" fontId="16" fillId="0" borderId="3" xfId="0" applyFont="1" applyBorder="1"/>
    <xf numFmtId="0" fontId="11" fillId="0" borderId="15" xfId="0" applyFont="1" applyBorder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left" wrapText="1"/>
    </xf>
    <xf numFmtId="2" fontId="5" fillId="10" borderId="24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14" borderId="4" xfId="0" applyFill="1" applyBorder="1"/>
    <xf numFmtId="0" fontId="0" fillId="14" borderId="0" xfId="0" applyFill="1" applyBorder="1"/>
    <xf numFmtId="0" fontId="0" fillId="14" borderId="9" xfId="0" applyFill="1" applyBorder="1"/>
    <xf numFmtId="0" fontId="57" fillId="14" borderId="11" xfId="0" applyFont="1" applyFill="1" applyBorder="1"/>
    <xf numFmtId="0" fontId="57" fillId="14" borderId="4" xfId="0" applyFont="1" applyFill="1" applyBorder="1"/>
    <xf numFmtId="0" fontId="57" fillId="14" borderId="5" xfId="0" applyFont="1" applyFill="1" applyBorder="1"/>
    <xf numFmtId="0" fontId="57" fillId="14" borderId="12" xfId="0" applyFont="1" applyFill="1" applyBorder="1"/>
    <xf numFmtId="0" fontId="57" fillId="14" borderId="0" xfId="0" applyFont="1" applyFill="1" applyBorder="1"/>
    <xf numFmtId="0" fontId="57" fillId="14" borderId="7" xfId="0" applyFont="1" applyFill="1" applyBorder="1"/>
    <xf numFmtId="0" fontId="57" fillId="14" borderId="13" xfId="0" applyFont="1" applyFill="1" applyBorder="1"/>
    <xf numFmtId="0" fontId="57" fillId="14" borderId="9" xfId="0" applyFont="1" applyFill="1" applyBorder="1"/>
    <xf numFmtId="0" fontId="57" fillId="14" borderId="10" xfId="0" applyFont="1" applyFill="1" applyBorder="1"/>
    <xf numFmtId="0" fontId="40" fillId="14" borderId="0" xfId="0" applyFont="1" applyFill="1" applyBorder="1"/>
    <xf numFmtId="0" fontId="0" fillId="14" borderId="3" xfId="0" applyFill="1" applyBorder="1"/>
    <xf numFmtId="0" fontId="0" fillId="14" borderId="5" xfId="0" applyFill="1" applyBorder="1"/>
    <xf numFmtId="0" fontId="0" fillId="14" borderId="6" xfId="0" applyFill="1" applyBorder="1"/>
    <xf numFmtId="0" fontId="0" fillId="14" borderId="7" xfId="0" applyFill="1" applyBorder="1"/>
    <xf numFmtId="0" fontId="0" fillId="14" borderId="13" xfId="0" applyFill="1" applyBorder="1"/>
    <xf numFmtId="0" fontId="0" fillId="14" borderId="10" xfId="0" applyFill="1" applyBorder="1"/>
    <xf numFmtId="0" fontId="0" fillId="14" borderId="0" xfId="0" applyFill="1"/>
    <xf numFmtId="0" fontId="0" fillId="14" borderId="8" xfId="0" applyFill="1" applyBorder="1"/>
    <xf numFmtId="0" fontId="38" fillId="14" borderId="4" xfId="0" applyFont="1" applyFill="1" applyBorder="1" applyAlignment="1">
      <alignment horizontal="center"/>
    </xf>
    <xf numFmtId="0" fontId="38" fillId="14" borderId="0" xfId="0" applyFont="1" applyFill="1" applyBorder="1" applyAlignment="1">
      <alignment horizontal="center"/>
    </xf>
    <xf numFmtId="0" fontId="38" fillId="14" borderId="9" xfId="0" applyFont="1" applyFill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4" xfId="0" applyBorder="1" applyAlignment="1"/>
    <xf numFmtId="0" fontId="0" fillId="0" borderId="6" xfId="0" applyBorder="1"/>
    <xf numFmtId="0" fontId="0" fillId="0" borderId="33" xfId="0" applyBorder="1" applyAlignment="1">
      <alignment horizontal="right"/>
    </xf>
    <xf numFmtId="0" fontId="0" fillId="0" borderId="0" xfId="0" applyBorder="1"/>
    <xf numFmtId="0" fontId="0" fillId="0" borderId="23" xfId="0" applyBorder="1" applyAlignment="1">
      <alignment horizontal="right"/>
    </xf>
    <xf numFmtId="0" fontId="10" fillId="12" borderId="22" xfId="0" applyFont="1" applyFill="1" applyBorder="1" applyAlignment="1">
      <alignment horizontal="center"/>
    </xf>
    <xf numFmtId="166" fontId="10" fillId="0" borderId="24" xfId="0" applyNumberFormat="1" applyFont="1" applyBorder="1" applyAlignment="1">
      <alignment horizontal="right"/>
    </xf>
    <xf numFmtId="166" fontId="14" fillId="0" borderId="17" xfId="0" applyNumberFormat="1" applyFont="1" applyBorder="1"/>
    <xf numFmtId="166" fontId="14" fillId="0" borderId="20" xfId="0" applyNumberFormat="1" applyFont="1" applyBorder="1"/>
    <xf numFmtId="166" fontId="14" fillId="0" borderId="18" xfId="0" applyNumberFormat="1" applyFont="1" applyBorder="1"/>
    <xf numFmtId="166" fontId="14" fillId="0" borderId="19" xfId="0" applyNumberFormat="1" applyFont="1" applyBorder="1"/>
    <xf numFmtId="166" fontId="14" fillId="0" borderId="16" xfId="0" applyNumberFormat="1" applyFont="1" applyBorder="1"/>
    <xf numFmtId="166" fontId="14" fillId="0" borderId="28" xfId="0" applyNumberFormat="1" applyFont="1" applyBorder="1"/>
    <xf numFmtId="0" fontId="14" fillId="0" borderId="0" xfId="0" applyFont="1"/>
    <xf numFmtId="166" fontId="14" fillId="0" borderId="34" xfId="0" applyNumberFormat="1" applyFont="1" applyFill="1" applyBorder="1"/>
    <xf numFmtId="166" fontId="14" fillId="0" borderId="30" xfId="0" applyNumberFormat="1" applyFont="1" applyFill="1" applyBorder="1"/>
    <xf numFmtId="166" fontId="14" fillId="0" borderId="35" xfId="0" applyNumberFormat="1" applyFont="1" applyFill="1" applyBorder="1"/>
    <xf numFmtId="166" fontId="14" fillId="0" borderId="2" xfId="0" applyNumberFormat="1" applyFont="1" applyFill="1" applyBorder="1"/>
    <xf numFmtId="166" fontId="14" fillId="0" borderId="36" xfId="0" applyNumberFormat="1" applyFont="1" applyFill="1" applyBorder="1"/>
    <xf numFmtId="166" fontId="14" fillId="0" borderId="33" xfId="0" applyNumberFormat="1" applyFont="1" applyFill="1" applyBorder="1"/>
    <xf numFmtId="166" fontId="14" fillId="0" borderId="15" xfId="0" applyNumberFormat="1" applyFont="1" applyFill="1" applyBorder="1"/>
    <xf numFmtId="166" fontId="14" fillId="0" borderId="37" xfId="0" applyNumberFormat="1" applyFont="1" applyFill="1" applyBorder="1"/>
    <xf numFmtId="166" fontId="14" fillId="0" borderId="38" xfId="0" applyNumberFormat="1" applyFont="1" applyFill="1" applyBorder="1"/>
    <xf numFmtId="166" fontId="14" fillId="0" borderId="39" xfId="0" applyNumberFormat="1" applyFont="1" applyFill="1" applyBorder="1"/>
    <xf numFmtId="0" fontId="14" fillId="0" borderId="34" xfId="0" applyFont="1" applyFill="1" applyBorder="1"/>
    <xf numFmtId="0" fontId="14" fillId="0" borderId="30" xfId="0" applyFont="1" applyFill="1" applyBorder="1"/>
    <xf numFmtId="0" fontId="14" fillId="0" borderId="35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4" fillId="0" borderId="40" xfId="0" applyFont="1" applyFill="1" applyBorder="1"/>
    <xf numFmtId="0" fontId="14" fillId="0" borderId="36" xfId="0" applyFont="1" applyFill="1" applyBorder="1"/>
    <xf numFmtId="0" fontId="14" fillId="0" borderId="2" xfId="0" applyFont="1" applyFill="1" applyBorder="1"/>
    <xf numFmtId="0" fontId="14" fillId="0" borderId="33" xfId="0" applyFont="1" applyFill="1" applyBorder="1"/>
    <xf numFmtId="0" fontId="14" fillId="0" borderId="15" xfId="0" applyFont="1" applyFill="1" applyBorder="1"/>
    <xf numFmtId="0" fontId="14" fillId="0" borderId="37" xfId="0" applyFont="1" applyFill="1" applyBorder="1"/>
    <xf numFmtId="0" fontId="14" fillId="0" borderId="38" xfId="0" applyFont="1" applyFill="1" applyBorder="1"/>
    <xf numFmtId="0" fontId="14" fillId="0" borderId="39" xfId="0" applyFont="1" applyFill="1" applyBorder="1"/>
    <xf numFmtId="0" fontId="14" fillId="0" borderId="41" xfId="0" applyFont="1" applyFill="1" applyBorder="1"/>
    <xf numFmtId="0" fontId="10" fillId="0" borderId="39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47" fillId="0" borderId="0" xfId="0" applyFont="1"/>
    <xf numFmtId="0" fontId="58" fillId="0" borderId="33" xfId="0" applyFont="1" applyBorder="1" applyAlignment="1">
      <alignment horizontal="right"/>
    </xf>
    <xf numFmtId="166" fontId="10" fillId="0" borderId="3" xfId="0" applyNumberFormat="1" applyFont="1" applyBorder="1" applyAlignment="1">
      <alignment horizontal="right"/>
    </xf>
    <xf numFmtId="166" fontId="56" fillId="0" borderId="15" xfId="0" applyNumberFormat="1" applyFont="1" applyBorder="1" applyAlignment="1">
      <alignment horizontal="center" vertical="top" wrapText="1"/>
    </xf>
    <xf numFmtId="0" fontId="59" fillId="6" borderId="0" xfId="0" applyFont="1" applyFill="1" applyBorder="1" applyAlignment="1">
      <alignment horizontal="center"/>
    </xf>
    <xf numFmtId="0" fontId="59" fillId="2" borderId="0" xfId="0" applyFont="1" applyFill="1"/>
    <xf numFmtId="0" fontId="59" fillId="0" borderId="0" xfId="0" applyFont="1"/>
    <xf numFmtId="0" fontId="35" fillId="15" borderId="15" xfId="0" applyFont="1" applyFill="1" applyBorder="1" applyAlignment="1">
      <alignment vertical="center" wrapText="1"/>
    </xf>
    <xf numFmtId="0" fontId="35" fillId="15" borderId="15" xfId="0" applyFont="1" applyFill="1" applyBorder="1" applyAlignment="1">
      <alignment horizontal="center" vertical="center" wrapText="1"/>
    </xf>
    <xf numFmtId="0" fontId="35" fillId="17" borderId="29" xfId="0" applyFont="1" applyFill="1" applyBorder="1" applyAlignment="1">
      <alignment vertical="center" wrapText="1"/>
    </xf>
    <xf numFmtId="0" fontId="35" fillId="17" borderId="29" xfId="0" applyFont="1" applyFill="1" applyBorder="1" applyAlignment="1">
      <alignment horizontal="center" vertical="center" wrapText="1"/>
    </xf>
    <xf numFmtId="0" fontId="35" fillId="17" borderId="15" xfId="0" applyFont="1" applyFill="1" applyBorder="1" applyAlignment="1">
      <alignment horizontal="center" vertical="center" wrapText="1"/>
    </xf>
    <xf numFmtId="0" fontId="35" fillId="18" borderId="43" xfId="0" applyFont="1" applyFill="1" applyBorder="1" applyAlignment="1">
      <alignment vertical="center" wrapText="1"/>
    </xf>
    <xf numFmtId="0" fontId="35" fillId="16" borderId="15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60" fillId="0" borderId="0" xfId="0" applyFont="1"/>
    <xf numFmtId="0" fontId="61" fillId="6" borderId="4" xfId="0" applyFont="1" applyFill="1" applyBorder="1" applyAlignment="1">
      <alignment horizontal="center" vertical="center"/>
    </xf>
    <xf numFmtId="0" fontId="61" fillId="2" borderId="0" xfId="0" applyFont="1" applyFill="1"/>
    <xf numFmtId="0" fontId="61" fillId="0" borderId="0" xfId="0" applyFont="1"/>
    <xf numFmtId="0" fontId="22" fillId="3" borderId="28" xfId="0" applyFont="1" applyFill="1" applyBorder="1" applyAlignment="1"/>
    <xf numFmtId="0" fontId="24" fillId="3" borderId="16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4" fillId="3" borderId="28" xfId="0" applyFont="1" applyFill="1" applyBorder="1" applyAlignment="1">
      <alignment horizontal="center"/>
    </xf>
    <xf numFmtId="0" fontId="41" fillId="4" borderId="28" xfId="0" applyFont="1" applyFill="1" applyBorder="1" applyAlignment="1"/>
    <xf numFmtId="0" fontId="60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11" xfId="0" applyFont="1" applyBorder="1" applyAlignment="1"/>
    <xf numFmtId="0" fontId="44" fillId="0" borderId="48" xfId="0" applyFont="1" applyBorder="1" applyAlignment="1">
      <alignment horizontal="left" wrapText="1"/>
    </xf>
    <xf numFmtId="0" fontId="0" fillId="19" borderId="11" xfId="0" applyFill="1" applyBorder="1"/>
    <xf numFmtId="0" fontId="0" fillId="19" borderId="12" xfId="0" applyFill="1" applyBorder="1"/>
    <xf numFmtId="0" fontId="0" fillId="19" borderId="13" xfId="0" applyFill="1" applyBorder="1"/>
    <xf numFmtId="0" fontId="14" fillId="19" borderId="12" xfId="0" applyFont="1" applyFill="1" applyBorder="1"/>
    <xf numFmtId="0" fontId="13" fillId="15" borderId="37" xfId="0" applyFont="1" applyFill="1" applyBorder="1" applyAlignment="1">
      <alignment horizontal="center"/>
    </xf>
    <xf numFmtId="0" fontId="44" fillId="0" borderId="49" xfId="0" applyFont="1" applyBorder="1" applyAlignment="1">
      <alignment horizontal="left" wrapText="1"/>
    </xf>
    <xf numFmtId="166" fontId="56" fillId="0" borderId="45" xfId="0" applyNumberFormat="1" applyFont="1" applyBorder="1" applyAlignment="1">
      <alignment horizontal="center" vertical="top" wrapText="1"/>
    </xf>
    <xf numFmtId="0" fontId="14" fillId="0" borderId="51" xfId="0" applyFont="1" applyFill="1" applyBorder="1"/>
    <xf numFmtId="0" fontId="14" fillId="0" borderId="45" xfId="0" applyFont="1" applyFill="1" applyBorder="1"/>
    <xf numFmtId="0" fontId="14" fillId="0" borderId="46" xfId="0" applyFont="1" applyFill="1" applyBorder="1"/>
    <xf numFmtId="0" fontId="14" fillId="0" borderId="52" xfId="0" applyFont="1" applyFill="1" applyBorder="1"/>
    <xf numFmtId="0" fontId="14" fillId="0" borderId="50" xfId="0" applyFont="1" applyFill="1" applyBorder="1"/>
    <xf numFmtId="0" fontId="14" fillId="0" borderId="53" xfId="0" applyFont="1" applyFill="1" applyBorder="1"/>
    <xf numFmtId="0" fontId="10" fillId="0" borderId="46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4" fillId="0" borderId="31" xfId="0" applyFont="1" applyBorder="1"/>
    <xf numFmtId="0" fontId="0" fillId="0" borderId="1" xfId="0" applyBorder="1" applyAlignment="1">
      <alignment horizontal="right"/>
    </xf>
    <xf numFmtId="0" fontId="42" fillId="0" borderId="35" xfId="0" applyFont="1" applyFill="1" applyBorder="1" applyAlignment="1">
      <alignment horizontal="center"/>
    </xf>
    <xf numFmtId="1" fontId="5" fillId="10" borderId="24" xfId="0" applyNumberFormat="1" applyFont="1" applyFill="1" applyBorder="1" applyAlignment="1">
      <alignment horizontal="center" vertical="center"/>
    </xf>
    <xf numFmtId="0" fontId="39" fillId="3" borderId="18" xfId="0" applyFont="1" applyFill="1" applyBorder="1" applyAlignment="1">
      <alignment horizontal="center"/>
    </xf>
    <xf numFmtId="0" fontId="59" fillId="19" borderId="12" xfId="0" applyFont="1" applyFill="1" applyBorder="1"/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Continuous"/>
    </xf>
    <xf numFmtId="17" fontId="11" fillId="0" borderId="9" xfId="0" applyNumberFormat="1" applyFont="1" applyBorder="1" applyAlignment="1">
      <alignment horizontal="centerContinuous"/>
    </xf>
    <xf numFmtId="165" fontId="11" fillId="0" borderId="9" xfId="0" applyNumberFormat="1" applyFont="1" applyBorder="1" applyAlignment="1">
      <alignment horizontal="centerContinuous"/>
    </xf>
    <xf numFmtId="17" fontId="11" fillId="0" borderId="28" xfId="0" applyNumberFormat="1" applyFont="1" applyBorder="1" applyAlignment="1">
      <alignment horizontal="centerContinuous"/>
    </xf>
    <xf numFmtId="165" fontId="11" fillId="0" borderId="31" xfId="0" applyNumberFormat="1" applyFont="1" applyBorder="1" applyAlignment="1">
      <alignment horizontal="centerContinuous"/>
    </xf>
    <xf numFmtId="165" fontId="11" fillId="0" borderId="27" xfId="0" applyNumberFormat="1" applyFont="1" applyBorder="1" applyAlignment="1">
      <alignment horizontal="centerContinuous"/>
    </xf>
    <xf numFmtId="0" fontId="57" fillId="0" borderId="0" xfId="0" applyFont="1"/>
    <xf numFmtId="0" fontId="64" fillId="0" borderId="0" xfId="0" applyFont="1" applyAlignment="1">
      <alignment vertical="center"/>
    </xf>
    <xf numFmtId="0" fontId="57" fillId="0" borderId="0" xfId="0" applyFont="1" applyFill="1"/>
    <xf numFmtId="0" fontId="57" fillId="0" borderId="0" xfId="0" applyFont="1" applyFill="1" applyAlignment="1"/>
    <xf numFmtId="0" fontId="14" fillId="0" borderId="0" xfId="0" applyFont="1" applyAlignment="1"/>
    <xf numFmtId="0" fontId="57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35" fillId="18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5" fillId="16" borderId="15" xfId="0" applyFont="1" applyFill="1" applyBorder="1" applyAlignment="1">
      <alignment vertical="center" wrapText="1"/>
    </xf>
    <xf numFmtId="0" fontId="35" fillId="15" borderId="3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5" fillId="18" borderId="15" xfId="0" applyFont="1" applyFill="1" applyBorder="1" applyAlignment="1">
      <alignment horizontal="left" vertical="center" wrapText="1"/>
    </xf>
    <xf numFmtId="0" fontId="35" fillId="17" borderId="29" xfId="0" applyFont="1" applyFill="1" applyBorder="1" applyAlignment="1">
      <alignment horizontal="left" vertical="center" wrapText="1"/>
    </xf>
    <xf numFmtId="0" fontId="35" fillId="17" borderId="15" xfId="0" applyFont="1" applyFill="1" applyBorder="1" applyAlignment="1">
      <alignment horizontal="left" vertical="center" wrapText="1"/>
    </xf>
    <xf numFmtId="0" fontId="39" fillId="3" borderId="26" xfId="0" applyFont="1" applyFill="1" applyBorder="1" applyAlignment="1">
      <alignment horizontal="center" vertical="center" wrapText="1"/>
    </xf>
    <xf numFmtId="0" fontId="39" fillId="3" borderId="43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3" borderId="42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4" xfId="0" applyNumberFormat="1" applyFill="1" applyBorder="1"/>
    <xf numFmtId="1" fontId="39" fillId="3" borderId="18" xfId="0" applyNumberFormat="1" applyFont="1" applyFill="1" applyBorder="1" applyAlignment="1">
      <alignment horizontal="center"/>
    </xf>
    <xf numFmtId="1" fontId="5" fillId="10" borderId="27" xfId="3" applyNumberFormat="1" applyFont="1" applyFill="1" applyBorder="1" applyAlignment="1">
      <alignment horizontal="center" vertical="center"/>
    </xf>
    <xf numFmtId="1" fontId="0" fillId="0" borderId="0" xfId="0" applyNumberFormat="1"/>
    <xf numFmtId="3" fontId="5" fillId="10" borderId="27" xfId="3" applyNumberFormat="1" applyFont="1" applyFill="1" applyBorder="1" applyAlignment="1">
      <alignment horizontal="center" vertical="center"/>
    </xf>
    <xf numFmtId="0" fontId="66" fillId="18" borderId="43" xfId="0" applyFont="1" applyFill="1" applyBorder="1" applyAlignment="1">
      <alignment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67" fillId="0" borderId="62" xfId="0" applyFont="1" applyFill="1" applyBorder="1" applyAlignment="1"/>
    <xf numFmtId="0" fontId="67" fillId="0" borderId="62" xfId="0" applyFont="1" applyFill="1" applyBorder="1" applyAlignment="1">
      <alignment horizontal="center"/>
    </xf>
    <xf numFmtId="0" fontId="68" fillId="0" borderId="70" xfId="0" applyFont="1" applyFill="1" applyBorder="1" applyAlignment="1">
      <alignment horizontal="center" vertical="center"/>
    </xf>
    <xf numFmtId="0" fontId="68" fillId="0" borderId="66" xfId="0" applyFont="1" applyFill="1" applyBorder="1" applyAlignment="1">
      <alignment horizontal="center" vertical="center"/>
    </xf>
    <xf numFmtId="0" fontId="62" fillId="0" borderId="72" xfId="0" applyFont="1" applyFill="1" applyBorder="1" applyAlignment="1">
      <alignment horizontal="center" vertical="top" wrapText="1"/>
    </xf>
    <xf numFmtId="0" fontId="62" fillId="0" borderId="30" xfId="0" applyFont="1" applyFill="1" applyBorder="1" applyAlignment="1">
      <alignment vertical="center" wrapText="1"/>
    </xf>
    <xf numFmtId="0" fontId="62" fillId="0" borderId="30" xfId="0" applyFont="1" applyFill="1" applyBorder="1" applyAlignment="1">
      <alignment horizontal="left" vertical="center" wrapText="1"/>
    </xf>
    <xf numFmtId="0" fontId="62" fillId="0" borderId="73" xfId="0" applyFont="1" applyFill="1" applyBorder="1" applyAlignment="1">
      <alignment horizontal="center" vertical="top" wrapText="1"/>
    </xf>
    <xf numFmtId="0" fontId="62" fillId="0" borderId="66" xfId="0" applyFont="1" applyFill="1" applyBorder="1" applyAlignment="1">
      <alignment horizontal="center"/>
    </xf>
    <xf numFmtId="0" fontId="62" fillId="0" borderId="75" xfId="0" applyFont="1" applyFill="1" applyBorder="1" applyAlignment="1">
      <alignment vertical="center" wrapText="1"/>
    </xf>
    <xf numFmtId="0" fontId="62" fillId="0" borderId="74" xfId="0" applyFont="1" applyFill="1" applyBorder="1" applyAlignment="1">
      <alignment horizontal="center" vertical="center" wrapText="1"/>
    </xf>
    <xf numFmtId="0" fontId="62" fillId="0" borderId="78" xfId="0" applyFont="1" applyFill="1" applyBorder="1" applyAlignment="1">
      <alignment vertical="center" wrapText="1"/>
    </xf>
    <xf numFmtId="0" fontId="62" fillId="0" borderId="74" xfId="0" applyFont="1" applyFill="1" applyBorder="1" applyAlignment="1">
      <alignment horizontal="left" vertical="center" wrapText="1"/>
    </xf>
    <xf numFmtId="0" fontId="62" fillId="0" borderId="79" xfId="0" applyFont="1" applyFill="1" applyBorder="1" applyAlignment="1">
      <alignment vertical="center" wrapText="1"/>
    </xf>
    <xf numFmtId="0" fontId="65" fillId="0" borderId="74" xfId="0" applyFont="1" applyFill="1" applyBorder="1" applyAlignment="1">
      <alignment horizontal="center" vertical="center" wrapText="1"/>
    </xf>
    <xf numFmtId="0" fontId="65" fillId="0" borderId="66" xfId="0" applyFont="1" applyFill="1" applyBorder="1" applyAlignment="1">
      <alignment horizontal="center"/>
    </xf>
    <xf numFmtId="0" fontId="62" fillId="0" borderId="76" xfId="0" applyFont="1" applyFill="1" applyBorder="1" applyAlignment="1">
      <alignment vertical="center" wrapText="1"/>
    </xf>
    <xf numFmtId="0" fontId="62" fillId="0" borderId="76" xfId="0" applyFont="1" applyFill="1" applyBorder="1" applyAlignment="1">
      <alignment horizontal="left" vertical="center" wrapText="1"/>
    </xf>
    <xf numFmtId="0" fontId="62" fillId="0" borderId="77" xfId="0" applyFont="1" applyFill="1" applyBorder="1" applyAlignment="1">
      <alignment vertical="center" wrapText="1"/>
    </xf>
    <xf numFmtId="0" fontId="65" fillId="0" borderId="77" xfId="0" applyFont="1" applyFill="1" applyBorder="1" applyAlignment="1">
      <alignment vertical="center" wrapText="1"/>
    </xf>
    <xf numFmtId="0" fontId="57" fillId="0" borderId="4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5" xfId="0" applyFont="1" applyFill="1" applyBorder="1"/>
    <xf numFmtId="0" fontId="57" fillId="0" borderId="0" xfId="0" applyFont="1" applyFill="1" applyBorder="1"/>
    <xf numFmtId="0" fontId="57" fillId="0" borderId="0" xfId="0" applyFont="1" applyFill="1" applyBorder="1" applyAlignment="1">
      <alignment horizontal="center"/>
    </xf>
    <xf numFmtId="0" fontId="57" fillId="0" borderId="7" xfId="0" applyFont="1" applyFill="1" applyBorder="1"/>
    <xf numFmtId="0" fontId="57" fillId="0" borderId="9" xfId="0" applyFont="1" applyFill="1" applyBorder="1"/>
    <xf numFmtId="0" fontId="57" fillId="0" borderId="9" xfId="0" applyFont="1" applyFill="1" applyBorder="1" applyAlignment="1">
      <alignment horizontal="center"/>
    </xf>
    <xf numFmtId="0" fontId="57" fillId="0" borderId="10" xfId="0" applyFont="1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/>
    <xf numFmtId="0" fontId="2" fillId="0" borderId="3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/>
    <xf numFmtId="0" fontId="3" fillId="0" borderId="28" xfId="0" applyFont="1" applyFill="1" applyBorder="1" applyAlignment="1"/>
    <xf numFmtId="0" fontId="3" fillId="0" borderId="27" xfId="0" applyFont="1" applyFill="1" applyBorder="1" applyAlignment="1"/>
    <xf numFmtId="0" fontId="0" fillId="0" borderId="0" xfId="0" applyFill="1" applyBorder="1" applyAlignment="1">
      <alignment horizontal="center"/>
    </xf>
    <xf numFmtId="0" fontId="26" fillId="0" borderId="28" xfId="0" applyFont="1" applyFill="1" applyBorder="1" applyAlignment="1"/>
    <xf numFmtId="0" fontId="54" fillId="0" borderId="26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6" fillId="0" borderId="0" xfId="0" applyFont="1" applyFill="1"/>
    <xf numFmtId="0" fontId="22" fillId="0" borderId="44" xfId="0" applyFont="1" applyFill="1" applyBorder="1" applyAlignment="1">
      <alignment vertical="center" wrapText="1"/>
    </xf>
    <xf numFmtId="9" fontId="5" fillId="0" borderId="14" xfId="3" applyFont="1" applyFill="1" applyBorder="1" applyAlignment="1">
      <alignment horizontal="center" vertical="center"/>
    </xf>
    <xf numFmtId="1" fontId="5" fillId="0" borderId="24" xfId="3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9" fontId="5" fillId="0" borderId="24" xfId="3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vertical="center" wrapText="1"/>
    </xf>
    <xf numFmtId="1" fontId="5" fillId="0" borderId="24" xfId="0" applyNumberFormat="1" applyFont="1" applyFill="1" applyBorder="1" applyAlignment="1">
      <alignment horizontal="center" vertical="center"/>
    </xf>
    <xf numFmtId="1" fontId="6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/>
    <xf numFmtId="0" fontId="0" fillId="0" borderId="11" xfId="0" applyFill="1" applyBorder="1"/>
    <xf numFmtId="0" fontId="3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0" fillId="0" borderId="12" xfId="0" applyFill="1" applyBorder="1"/>
    <xf numFmtId="1" fontId="0" fillId="0" borderId="9" xfId="0" applyNumberFormat="1" applyFill="1" applyBorder="1"/>
    <xf numFmtId="0" fontId="0" fillId="0" borderId="12" xfId="0" applyFill="1" applyBorder="1" applyAlignment="1"/>
    <xf numFmtId="0" fontId="22" fillId="0" borderId="30" xfId="0" applyFont="1" applyFill="1" applyBorder="1" applyAlignment="1">
      <alignment vertical="center" wrapText="1"/>
    </xf>
    <xf numFmtId="1" fontId="5" fillId="0" borderId="14" xfId="3" applyNumberFormat="1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vertical="center" wrapText="1"/>
    </xf>
    <xf numFmtId="0" fontId="0" fillId="0" borderId="6" xfId="0" applyFill="1" applyBorder="1" applyAlignment="1"/>
    <xf numFmtId="0" fontId="0" fillId="0" borderId="8" xfId="0" applyFill="1" applyBorder="1" applyAlignment="1"/>
    <xf numFmtId="0" fontId="65" fillId="0" borderId="29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48" fillId="0" borderId="15" xfId="0" applyFont="1" applyFill="1" applyBorder="1" applyAlignment="1">
      <alignment horizontal="left" vertical="center" wrapText="1"/>
    </xf>
    <xf numFmtId="9" fontId="22" fillId="0" borderId="15" xfId="3" applyFont="1" applyFill="1" applyBorder="1" applyAlignment="1">
      <alignment horizontal="center" vertical="center" wrapText="1"/>
    </xf>
    <xf numFmtId="0" fontId="48" fillId="0" borderId="45" xfId="0" applyFont="1" applyFill="1" applyBorder="1" applyAlignment="1">
      <alignment horizontal="left" vertical="center" wrapText="1"/>
    </xf>
    <xf numFmtId="1" fontId="0" fillId="0" borderId="0" xfId="0" applyNumberFormat="1" applyFill="1"/>
    <xf numFmtId="0" fontId="22" fillId="0" borderId="15" xfId="0" applyFont="1" applyFill="1" applyBorder="1" applyAlignment="1">
      <alignment vertical="center" wrapText="1"/>
    </xf>
    <xf numFmtId="0" fontId="39" fillId="0" borderId="15" xfId="0" applyFont="1" applyFill="1" applyBorder="1" applyAlignment="1">
      <alignment vertical="center" wrapText="1"/>
    </xf>
    <xf numFmtId="0" fontId="57" fillId="0" borderId="3" xfId="0" applyFont="1" applyFill="1" applyBorder="1"/>
    <xf numFmtId="0" fontId="57" fillId="0" borderId="6" xfId="0" applyFont="1" applyFill="1" applyBorder="1"/>
    <xf numFmtId="0" fontId="37" fillId="0" borderId="0" xfId="0" applyFont="1" applyFill="1" applyBorder="1"/>
    <xf numFmtId="0" fontId="57" fillId="0" borderId="8" xfId="0" applyFont="1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7" xfId="0" applyFill="1" applyBorder="1"/>
    <xf numFmtId="0" fontId="5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2" fontId="5" fillId="0" borderId="18" xfId="0" applyNumberFormat="1" applyFont="1" applyFill="1" applyBorder="1" applyAlignment="1">
      <alignment horizontal="center" vertical="center"/>
    </xf>
    <xf numFmtId="0" fontId="0" fillId="21" borderId="28" xfId="0" applyFill="1" applyBorder="1"/>
    <xf numFmtId="0" fontId="0" fillId="21" borderId="31" xfId="0" applyFill="1" applyBorder="1"/>
    <xf numFmtId="0" fontId="0" fillId="21" borderId="27" xfId="0" applyFill="1" applyBorder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9" xfId="0" applyFont="1" applyFill="1" applyBorder="1" applyAlignment="1">
      <alignment horizontal="center"/>
    </xf>
    <xf numFmtId="0" fontId="61" fillId="0" borderId="4" xfId="0" applyFont="1" applyFill="1" applyBorder="1" applyAlignment="1">
      <alignment horizontal="center" vertical="center"/>
    </xf>
    <xf numFmtId="0" fontId="61" fillId="0" borderId="0" xfId="0" applyFont="1" applyFill="1"/>
    <xf numFmtId="0" fontId="41" fillId="0" borderId="28" xfId="0" applyFont="1" applyFill="1" applyBorder="1" applyAlignment="1"/>
    <xf numFmtId="0" fontId="60" fillId="0" borderId="0" xfId="0" applyFont="1" applyFill="1" applyBorder="1" applyAlignment="1">
      <alignment horizontal="center"/>
    </xf>
    <xf numFmtId="0" fontId="60" fillId="0" borderId="0" xfId="0" applyFont="1" applyFill="1"/>
    <xf numFmtId="0" fontId="22" fillId="0" borderId="28" xfId="0" applyFont="1" applyFill="1" applyBorder="1" applyAlignment="1"/>
    <xf numFmtId="0" fontId="39" fillId="0" borderId="43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0" fontId="59" fillId="0" borderId="0" xfId="0" applyFont="1" applyFill="1"/>
    <xf numFmtId="0" fontId="35" fillId="0" borderId="43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center" vertical="center" wrapText="1"/>
    </xf>
    <xf numFmtId="1" fontId="5" fillId="0" borderId="27" xfId="3" applyNumberFormat="1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vertical="center" wrapText="1"/>
    </xf>
    <xf numFmtId="0" fontId="35" fillId="0" borderId="29" xfId="0" applyFont="1" applyFill="1" applyBorder="1" applyAlignment="1">
      <alignment horizontal="left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vertical="center" wrapText="1"/>
    </xf>
    <xf numFmtId="0" fontId="35" fillId="0" borderId="38" xfId="0" applyFont="1" applyFill="1" applyBorder="1" applyAlignment="1">
      <alignment vertical="center" wrapText="1"/>
    </xf>
    <xf numFmtId="0" fontId="57" fillId="0" borderId="32" xfId="0" applyFont="1" applyFill="1" applyBorder="1"/>
    <xf numFmtId="0" fontId="37" fillId="0" borderId="0" xfId="0" applyFont="1" applyFill="1" applyBorder="1" applyAlignment="1"/>
    <xf numFmtId="0" fontId="0" fillId="0" borderId="1" xfId="0" applyFill="1" applyBorder="1"/>
    <xf numFmtId="0" fontId="0" fillId="0" borderId="2" xfId="0" applyFill="1" applyBorder="1"/>
    <xf numFmtId="0" fontId="53" fillId="0" borderId="59" xfId="0" applyFont="1" applyFill="1" applyBorder="1" applyAlignment="1"/>
    <xf numFmtId="0" fontId="11" fillId="0" borderId="26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7" fillId="0" borderId="26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horizontal="justify" vertical="center" wrapText="1"/>
    </xf>
    <xf numFmtId="9" fontId="0" fillId="0" borderId="0" xfId="3" applyFont="1" applyFill="1"/>
    <xf numFmtId="0" fontId="55" fillId="0" borderId="6" xfId="0" applyFont="1" applyFill="1" applyBorder="1" applyAlignment="1"/>
    <xf numFmtId="0" fontId="55" fillId="0" borderId="0" xfId="0" applyFont="1" applyFill="1" applyAlignment="1"/>
    <xf numFmtId="9" fontId="55" fillId="0" borderId="0" xfId="3" applyFont="1" applyFill="1" applyAlignment="1"/>
    <xf numFmtId="0" fontId="35" fillId="0" borderId="43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 wrapText="1"/>
    </xf>
    <xf numFmtId="0" fontId="62" fillId="0" borderId="66" xfId="0" applyFont="1" applyFill="1" applyBorder="1" applyAlignment="1">
      <alignment horizontal="center"/>
    </xf>
    <xf numFmtId="0" fontId="38" fillId="0" borderId="29" xfId="0" applyFont="1" applyFill="1" applyBorder="1" applyAlignment="1">
      <alignment vertical="center" wrapText="1"/>
    </xf>
    <xf numFmtId="0" fontId="54" fillId="0" borderId="2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9" fillId="0" borderId="28" xfId="0" applyFont="1" applyFill="1" applyBorder="1" applyAlignment="1">
      <alignment horizontal="center" vertical="center"/>
    </xf>
    <xf numFmtId="0" fontId="49" fillId="0" borderId="28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vertical="center" wrapText="1"/>
    </xf>
    <xf numFmtId="9" fontId="38" fillId="0" borderId="29" xfId="3" applyFont="1" applyFill="1" applyBorder="1" applyAlignment="1">
      <alignment horizontal="center" vertical="center" wrapText="1"/>
    </xf>
    <xf numFmtId="1" fontId="74" fillId="0" borderId="18" xfId="1" applyNumberFormat="1" applyFont="1" applyFill="1" applyBorder="1" applyAlignment="1" applyProtection="1">
      <alignment horizontal="center" vertical="center" wrapText="1"/>
    </xf>
    <xf numFmtId="0" fontId="57" fillId="0" borderId="4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9" fontId="52" fillId="0" borderId="81" xfId="1" applyNumberFormat="1" applyFont="1" applyFill="1" applyBorder="1" applyAlignment="1" applyProtection="1">
      <alignment horizontal="center" vertical="center"/>
    </xf>
    <xf numFmtId="0" fontId="0" fillId="14" borderId="0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20" fillId="14" borderId="11" xfId="0" applyFont="1" applyFill="1" applyBorder="1" applyAlignment="1">
      <alignment horizontal="center" vertical="center" textRotation="90" wrapText="1"/>
    </xf>
    <xf numFmtId="0" fontId="20" fillId="14" borderId="12" xfId="0" applyFont="1" applyFill="1" applyBorder="1" applyAlignment="1">
      <alignment horizontal="center" vertical="center" textRotation="90" wrapText="1"/>
    </xf>
    <xf numFmtId="0" fontId="20" fillId="14" borderId="13" xfId="0" applyFont="1" applyFill="1" applyBorder="1" applyAlignment="1">
      <alignment horizontal="center" vertical="center" textRotation="90" wrapText="1"/>
    </xf>
    <xf numFmtId="0" fontId="23" fillId="14" borderId="11" xfId="0" applyFont="1" applyFill="1" applyBorder="1" applyAlignment="1">
      <alignment horizontal="center" vertical="center" textRotation="90" wrapText="1"/>
    </xf>
    <xf numFmtId="0" fontId="23" fillId="14" borderId="12" xfId="0" applyFont="1" applyFill="1" applyBorder="1" applyAlignment="1">
      <alignment horizontal="center" vertical="center" textRotation="90" wrapText="1"/>
    </xf>
    <xf numFmtId="0" fontId="23" fillId="14" borderId="13" xfId="0" applyFont="1" applyFill="1" applyBorder="1" applyAlignment="1">
      <alignment horizontal="center" vertical="center" textRotation="90" wrapText="1"/>
    </xf>
    <xf numFmtId="0" fontId="56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69" fillId="0" borderId="0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textRotation="90" wrapText="1"/>
    </xf>
    <xf numFmtId="0" fontId="51" fillId="0" borderId="1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70" fillId="0" borderId="0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2" fillId="0" borderId="42" xfId="1" applyFont="1" applyFill="1" applyBorder="1" applyAlignment="1" applyProtection="1">
      <alignment horizontal="center" vertical="center" wrapText="1"/>
    </xf>
    <xf numFmtId="0" fontId="72" fillId="0" borderId="55" xfId="1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>
      <alignment horizontal="center" vertical="center" textRotation="90" wrapText="1"/>
    </xf>
    <xf numFmtId="0" fontId="22" fillId="0" borderId="43" xfId="0" applyFont="1" applyFill="1" applyBorder="1" applyAlignment="1">
      <alignment horizontal="center" vertical="center" textRotation="90" wrapText="1"/>
    </xf>
    <xf numFmtId="0" fontId="22" fillId="0" borderId="11" xfId="0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center" vertical="center" textRotation="90" wrapText="1"/>
    </xf>
    <xf numFmtId="0" fontId="22" fillId="0" borderId="13" xfId="0" applyFont="1" applyFill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1" fontId="72" fillId="0" borderId="26" xfId="1" applyNumberFormat="1" applyFont="1" applyFill="1" applyBorder="1" applyAlignment="1" applyProtection="1">
      <alignment horizontal="center" vertical="center" wrapText="1"/>
    </xf>
    <xf numFmtId="1" fontId="72" fillId="0" borderId="56" xfId="1" applyNumberFormat="1" applyFont="1" applyFill="1" applyBorder="1" applyAlignment="1" applyProtection="1">
      <alignment horizontal="center" vertical="center" wrapText="1"/>
    </xf>
    <xf numFmtId="0" fontId="72" fillId="0" borderId="26" xfId="1" applyFont="1" applyFill="1" applyBorder="1" applyAlignment="1" applyProtection="1">
      <alignment horizontal="center" vertical="center" wrapText="1"/>
    </xf>
    <xf numFmtId="0" fontId="72" fillId="0" borderId="56" xfId="1" applyFont="1" applyFill="1" applyBorder="1" applyAlignment="1" applyProtection="1">
      <alignment horizontal="center" vertical="center" wrapText="1"/>
    </xf>
    <xf numFmtId="0" fontId="22" fillId="0" borderId="44" xfId="0" applyFont="1" applyFill="1" applyBorder="1" applyAlignment="1">
      <alignment horizontal="center" vertical="center" textRotation="90" wrapText="1"/>
    </xf>
    <xf numFmtId="0" fontId="22" fillId="0" borderId="2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" fontId="73" fillId="0" borderId="26" xfId="1" applyNumberFormat="1" applyFont="1" applyFill="1" applyBorder="1" applyAlignment="1" applyProtection="1">
      <alignment horizontal="center" vertical="center" wrapText="1"/>
    </xf>
    <xf numFmtId="1" fontId="73" fillId="0" borderId="56" xfId="1" applyNumberFormat="1" applyFont="1" applyFill="1" applyBorder="1" applyAlignment="1" applyProtection="1">
      <alignment horizontal="center" vertical="center" wrapText="1"/>
    </xf>
    <xf numFmtId="0" fontId="36" fillId="0" borderId="31" xfId="0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center" vertical="center" textRotation="90" wrapText="1"/>
    </xf>
    <xf numFmtId="0" fontId="22" fillId="0" borderId="6" xfId="0" applyFont="1" applyFill="1" applyBorder="1" applyAlignment="1">
      <alignment horizontal="center" vertical="center" textRotation="90" wrapText="1"/>
    </xf>
    <xf numFmtId="0" fontId="22" fillId="0" borderId="57" xfId="0" applyFont="1" applyFill="1" applyBorder="1" applyAlignment="1">
      <alignment horizontal="center" vertical="center" textRotation="90" wrapText="1"/>
    </xf>
    <xf numFmtId="0" fontId="34" fillId="0" borderId="32" xfId="0" applyFont="1" applyFill="1" applyBorder="1" applyAlignment="1">
      <alignment horizontal="center" vertical="center" textRotation="90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67" fillId="0" borderId="80" xfId="0" applyFont="1" applyFill="1" applyBorder="1" applyAlignment="1">
      <alignment horizontal="center" vertical="center"/>
    </xf>
    <xf numFmtId="0" fontId="67" fillId="0" borderId="62" xfId="0" applyFont="1" applyFill="1" applyBorder="1" applyAlignment="1">
      <alignment horizontal="center" vertical="center"/>
    </xf>
    <xf numFmtId="0" fontId="71" fillId="0" borderId="28" xfId="0" applyFont="1" applyFill="1" applyBorder="1" applyAlignment="1">
      <alignment horizontal="center"/>
    </xf>
    <xf numFmtId="0" fontId="71" fillId="0" borderId="31" xfId="0" applyFont="1" applyFill="1" applyBorder="1" applyAlignment="1">
      <alignment horizontal="center"/>
    </xf>
    <xf numFmtId="0" fontId="62" fillId="0" borderId="70" xfId="0" applyFont="1" applyFill="1" applyBorder="1" applyAlignment="1">
      <alignment horizontal="center" vertical="center" textRotation="90" wrapText="1"/>
    </xf>
    <xf numFmtId="0" fontId="62" fillId="0" borderId="66" xfId="0" applyFont="1" applyFill="1" applyBorder="1" applyAlignment="1">
      <alignment horizontal="center" vertical="center" textRotation="90" wrapText="1"/>
    </xf>
    <xf numFmtId="0" fontId="68" fillId="0" borderId="61" xfId="0" applyFont="1" applyFill="1" applyBorder="1" applyAlignment="1">
      <alignment horizontal="center" vertical="center"/>
    </xf>
    <xf numFmtId="0" fontId="68" fillId="0" borderId="71" xfId="0" applyFont="1" applyFill="1" applyBorder="1" applyAlignment="1">
      <alignment horizontal="center" vertical="center"/>
    </xf>
    <xf numFmtId="0" fontId="68" fillId="0" borderId="60" xfId="0" applyFont="1" applyFill="1" applyBorder="1" applyAlignment="1">
      <alignment horizontal="center" vertical="center"/>
    </xf>
    <xf numFmtId="0" fontId="68" fillId="0" borderId="63" xfId="0" applyFont="1" applyFill="1" applyBorder="1" applyAlignment="1">
      <alignment horizontal="center" vertical="center"/>
    </xf>
    <xf numFmtId="0" fontId="68" fillId="0" borderId="64" xfId="0" applyFont="1" applyFill="1" applyBorder="1" applyAlignment="1">
      <alignment horizontal="center" vertical="center"/>
    </xf>
    <xf numFmtId="0" fontId="68" fillId="0" borderId="65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/>
    </xf>
    <xf numFmtId="0" fontId="68" fillId="0" borderId="67" xfId="0" applyFont="1" applyFill="1" applyBorder="1" applyAlignment="1">
      <alignment horizontal="center" vertical="center"/>
    </xf>
    <xf numFmtId="0" fontId="68" fillId="0" borderId="68" xfId="0" applyFont="1" applyFill="1" applyBorder="1" applyAlignment="1">
      <alignment horizontal="center" vertical="center"/>
    </xf>
    <xf numFmtId="0" fontId="68" fillId="0" borderId="69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textRotation="90" wrapText="1"/>
    </xf>
    <xf numFmtId="0" fontId="61" fillId="0" borderId="31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22" fillId="17" borderId="12" xfId="0" applyFont="1" applyFill="1" applyBorder="1" applyAlignment="1">
      <alignment horizontal="center" vertical="center" textRotation="90" wrapText="1"/>
    </xf>
    <xf numFmtId="0" fontId="34" fillId="16" borderId="0" xfId="0" applyFont="1" applyFill="1" applyBorder="1" applyAlignment="1">
      <alignment horizontal="center" vertical="center" textRotation="90" wrapText="1"/>
    </xf>
    <xf numFmtId="0" fontId="22" fillId="11" borderId="11" xfId="0" applyFont="1" applyFill="1" applyBorder="1" applyAlignment="1">
      <alignment horizontal="center" vertical="center" textRotation="90" wrapText="1"/>
    </xf>
    <xf numFmtId="0" fontId="22" fillId="11" borderId="12" xfId="0" applyFont="1" applyFill="1" applyBorder="1" applyAlignment="1">
      <alignment horizontal="center" vertical="center" textRotation="90" wrapText="1"/>
    </xf>
    <xf numFmtId="0" fontId="22" fillId="11" borderId="13" xfId="0" applyFont="1" applyFill="1" applyBorder="1" applyAlignment="1">
      <alignment horizontal="center" vertical="center" textRotation="90" wrapText="1"/>
    </xf>
    <xf numFmtId="0" fontId="61" fillId="20" borderId="31" xfId="0" applyFont="1" applyFill="1" applyBorder="1" applyAlignment="1">
      <alignment horizontal="center"/>
    </xf>
    <xf numFmtId="0" fontId="36" fillId="6" borderId="31" xfId="0" applyFont="1" applyFill="1" applyBorder="1" applyAlignment="1">
      <alignment horizontal="center"/>
    </xf>
    <xf numFmtId="0" fontId="36" fillId="6" borderId="27" xfId="0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center"/>
    </xf>
    <xf numFmtId="0" fontId="41" fillId="13" borderId="3" xfId="0" applyFont="1" applyFill="1" applyBorder="1" applyAlignment="1">
      <alignment horizontal="center"/>
    </xf>
    <xf numFmtId="0" fontId="41" fillId="13" borderId="4" xfId="0" applyFont="1" applyFill="1" applyBorder="1" applyAlignment="1">
      <alignment horizontal="center"/>
    </xf>
    <xf numFmtId="0" fontId="41" fillId="13" borderId="5" xfId="0" applyFont="1" applyFill="1" applyBorder="1" applyAlignment="1">
      <alignment horizontal="center"/>
    </xf>
    <xf numFmtId="0" fontId="22" fillId="18" borderId="11" xfId="0" applyFont="1" applyFill="1" applyBorder="1" applyAlignment="1">
      <alignment horizontal="center" vertical="center" textRotation="90" wrapText="1"/>
    </xf>
    <xf numFmtId="0" fontId="22" fillId="18" borderId="12" xfId="0" applyFont="1" applyFill="1" applyBorder="1" applyAlignment="1">
      <alignment horizontal="center" vertical="center" textRotation="90" wrapText="1"/>
    </xf>
    <xf numFmtId="0" fontId="22" fillId="3" borderId="7" xfId="0" applyFont="1" applyFill="1" applyBorder="1" applyAlignment="1">
      <alignment horizontal="center" vertical="center" textRotation="90" wrapText="1"/>
    </xf>
    <xf numFmtId="0" fontId="39" fillId="1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textRotation="90" wrapText="1"/>
    </xf>
    <xf numFmtId="0" fontId="8" fillId="0" borderId="32" xfId="0" applyFont="1" applyFill="1" applyBorder="1" applyAlignment="1">
      <alignment horizontal="center" vertical="center" textRotation="90" wrapText="1"/>
    </xf>
    <xf numFmtId="0" fontId="4" fillId="0" borderId="41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37" fillId="14" borderId="0" xfId="0" applyFont="1" applyFill="1" applyBorder="1" applyAlignment="1">
      <alignment horizontal="center" vertical="center"/>
    </xf>
    <xf numFmtId="0" fontId="37" fillId="14" borderId="9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textRotation="90" wrapText="1"/>
    </xf>
    <xf numFmtId="0" fontId="17" fillId="0" borderId="26" xfId="0" applyFont="1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27" xfId="0" applyFill="1" applyBorder="1" applyAlignment="1">
      <alignment horizontal="center"/>
    </xf>
    <xf numFmtId="0" fontId="50" fillId="0" borderId="25" xfId="2" applyNumberFormat="1" applyFont="1" applyBorder="1" applyAlignment="1">
      <alignment horizontal="center" vertical="center" wrapText="1"/>
    </xf>
    <xf numFmtId="9" fontId="22" fillId="0" borderId="58" xfId="0" applyNumberFormat="1" applyFont="1" applyFill="1" applyBorder="1" applyAlignment="1">
      <alignment horizontal="left" vertical="center" wrapText="1"/>
    </xf>
    <xf numFmtId="0" fontId="22" fillId="0" borderId="4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0" fillId="0" borderId="59" xfId="2" applyNumberFormat="1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59" xfId="0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17" fontId="11" fillId="0" borderId="28" xfId="0" applyNumberFormat="1" applyFont="1" applyBorder="1" applyAlignment="1">
      <alignment horizontal="center"/>
    </xf>
    <xf numFmtId="17" fontId="11" fillId="0" borderId="31" xfId="0" applyNumberFormat="1" applyFont="1" applyBorder="1" applyAlignment="1">
      <alignment horizontal="center"/>
    </xf>
    <xf numFmtId="17" fontId="11" fillId="0" borderId="27" xfId="0" applyNumberFormat="1" applyFont="1" applyBorder="1" applyAlignment="1">
      <alignment horizontal="center"/>
    </xf>
    <xf numFmtId="17" fontId="11" fillId="0" borderId="19" xfId="0" applyNumberFormat="1" applyFont="1" applyBorder="1" applyAlignment="1">
      <alignment horizontal="center"/>
    </xf>
    <xf numFmtId="17" fontId="11" fillId="0" borderId="20" xfId="0" applyNumberFormat="1" applyFont="1" applyBorder="1" applyAlignment="1">
      <alignment horizontal="center"/>
    </xf>
    <xf numFmtId="17" fontId="11" fillId="0" borderId="18" xfId="0" applyNumberFormat="1" applyFont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17" fontId="11" fillId="0" borderId="4" xfId="0" applyNumberFormat="1" applyFont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2" fontId="75" fillId="0" borderId="24" xfId="0" applyNumberFormat="1" applyFont="1" applyFill="1" applyBorder="1" applyAlignment="1">
      <alignment horizontal="center" vertical="center"/>
    </xf>
    <xf numFmtId="9" fontId="75" fillId="0" borderId="24" xfId="3" applyFont="1" applyFill="1" applyBorder="1" applyAlignment="1">
      <alignment horizontal="center" vertical="center"/>
    </xf>
    <xf numFmtId="9" fontId="75" fillId="0" borderId="18" xfId="3" applyFont="1" applyFill="1" applyBorder="1" applyAlignment="1">
      <alignment horizontal="center" vertical="center"/>
    </xf>
    <xf numFmtId="2" fontId="5" fillId="0" borderId="24" xfId="3" applyNumberFormat="1" applyFont="1" applyFill="1" applyBorder="1" applyAlignment="1">
      <alignment horizontal="center" vertical="center"/>
    </xf>
    <xf numFmtId="0" fontId="62" fillId="0" borderId="75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vertical="center" wrapText="1"/>
    </xf>
    <xf numFmtId="0" fontId="49" fillId="14" borderId="0" xfId="0" applyFont="1" applyFill="1" applyBorder="1" applyAlignment="1">
      <alignment vertical="center" wrapText="1"/>
    </xf>
    <xf numFmtId="0" fontId="49" fillId="14" borderId="9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3" fillId="9" borderId="9" xfId="0" quotePrefix="1" applyFont="1" applyFill="1" applyBorder="1" applyAlignment="1"/>
    <xf numFmtId="0" fontId="43" fillId="9" borderId="28" xfId="0" applyFont="1" applyFill="1" applyBorder="1" applyAlignment="1">
      <alignment horizontal="center"/>
    </xf>
    <xf numFmtId="0" fontId="43" fillId="9" borderId="31" xfId="0" applyFont="1" applyFill="1" applyBorder="1" applyAlignment="1">
      <alignment horizontal="center"/>
    </xf>
    <xf numFmtId="0" fontId="43" fillId="9" borderId="27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 [0]" xfId="2" builtinId="6"/>
    <cellStyle name="Normal" xfId="0" builtinId="0"/>
    <cellStyle name="Porcentaje" xfId="3" builtinId="5"/>
  </cellStyles>
  <dxfs count="117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FF33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FF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algn="l"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 E.1</a:t>
            </a:r>
          </a:p>
        </c:rich>
      </c:tx>
      <c:layout>
        <c:manualLayout>
          <c:xMode val="edge"/>
          <c:yMode val="edge"/>
          <c:x val="0.4099014976069168"/>
          <c:y val="3.802254603232067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903058105573348E-2"/>
                  <c:y val="6.441224921488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56968123181116E-2"/>
                  <c:y val="-6.0118099267221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04193988285882E-2"/>
                  <c:y val="6.441224921488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472258651047852E-2"/>
                  <c:y val="-6.441224921488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8662516392971541E-2"/>
                  <c:y val="6.0118099267221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325032785943402E-2"/>
                  <c:y val="-6.441224921488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662516392971541E-2"/>
                  <c:y val="5.582394931956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704263879989852E-2"/>
                  <c:y val="7.5988543257187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6956968123181099E-2"/>
                  <c:y val="6.441224921488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'Seguimiento Objetivos '!$I$7:$Q$7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'Seguimiento Objetivos '!$I$8:$Q$8</c:f>
              <c:numCache>
                <c:formatCode>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330888"/>
        <c:axId val="429334024"/>
      </c:lineChart>
      <c:catAx>
        <c:axId val="42933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429334024"/>
        <c:crosses val="autoZero"/>
        <c:auto val="1"/>
        <c:lblAlgn val="ctr"/>
        <c:lblOffset val="100"/>
        <c:noMultiLvlLbl val="0"/>
      </c:catAx>
      <c:valAx>
        <c:axId val="42933402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429330888"/>
        <c:crosses val="autoZero"/>
        <c:crossBetween val="between"/>
      </c:valAx>
      <c:spPr>
        <a:solidFill>
          <a:schemeClr val="tx2">
            <a:lumMod val="75000"/>
          </a:schemeClr>
        </a:solidFill>
      </c:spPr>
    </c:plotArea>
    <c:plotVisOnly val="1"/>
    <c:dispBlanksAs val="zero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 algn="l">
              <a:defRPr sz="11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1.</a:t>
            </a:r>
          </a:p>
        </c:rich>
      </c:tx>
      <c:layout>
        <c:manualLayout>
          <c:xMode val="edge"/>
          <c:yMode val="edge"/>
          <c:x val="0.4291342716018776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559081607446488E-2"/>
          <c:y val="0.26602647369063687"/>
          <c:w val="0.94291429214049316"/>
          <c:h val="0.6858995827686259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555555555555455E-2"/>
                  <c:y val="-9.275360625290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444444444444445E-2"/>
                  <c:y val="6.02898440643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166666666666759E-2"/>
                  <c:y val="-6.492752437703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777777777777792E-2"/>
                  <c:y val="6.492752437703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6111111111110819E-2"/>
                  <c:y val="-6.02898440643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6111111111111212E-2"/>
                  <c:y val="7.8840565314971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'Seguimiento Objetivos '!$L$7:$Q$7</c:f>
              <c:strCache>
                <c:ptCount val="6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982792"/>
        <c:axId val="502985144"/>
      </c:lineChart>
      <c:catAx>
        <c:axId val="50298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985144"/>
        <c:crosses val="autoZero"/>
        <c:auto val="1"/>
        <c:lblAlgn val="ctr"/>
        <c:lblOffset val="100"/>
        <c:noMultiLvlLbl val="0"/>
      </c:catAx>
      <c:valAx>
        <c:axId val="502985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982792"/>
        <c:crosses val="autoZero"/>
        <c:crossBetween val="between"/>
      </c:valAx>
      <c:spPr>
        <a:solidFill>
          <a:schemeClr val="accent3">
            <a:lumMod val="75000"/>
          </a:schemeClr>
        </a:solidFill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algn="l"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E.2</a:t>
            </a:r>
          </a:p>
        </c:rich>
      </c:tx>
      <c:layout>
        <c:manualLayout>
          <c:xMode val="edge"/>
          <c:yMode val="edge"/>
          <c:x val="0.41386180894055052"/>
          <c:y val="3.8022948280890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702999016668293E-2"/>
          <c:y val="0.25475285171102663"/>
          <c:w val="0.94059496886116256"/>
          <c:h val="0.585551330798479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380860629415541E-2"/>
                  <c:y val="-6.0150375939849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242774566473945E-2"/>
                  <c:y val="7.017543859649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535645472061973E-2"/>
                  <c:y val="-7.017543859649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10468850353248E-2"/>
                  <c:y val="7.017543859649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828516377649346E-2"/>
                  <c:y val="-6.0150375939849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242774566473945E-2"/>
                  <c:y val="7.017543859649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983301220295549E-2"/>
                  <c:y val="-7.017543859649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8811817597944861E-2"/>
                  <c:y val="6.0150375939849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535645472061973E-2"/>
                  <c:y val="-7.518796992481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'Seguimiento Objetivos '!$I$7:$Q$7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'Seguimiento Objetivos '!$I$11:$Q$11</c:f>
              <c:numCache>
                <c:formatCode>0</c:formatCode>
                <c:ptCount val="9"/>
                <c:pt idx="0">
                  <c:v>83</c:v>
                </c:pt>
                <c:pt idx="1">
                  <c:v>86</c:v>
                </c:pt>
                <c:pt idx="2">
                  <c:v>93</c:v>
                </c:pt>
                <c:pt idx="3">
                  <c:v>95</c:v>
                </c:pt>
                <c:pt idx="4">
                  <c:v>90</c:v>
                </c:pt>
                <c:pt idx="5">
                  <c:v>83</c:v>
                </c:pt>
                <c:pt idx="6">
                  <c:v>80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334808"/>
        <c:axId val="429337552"/>
      </c:lineChart>
      <c:catAx>
        <c:axId val="42933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429337552"/>
        <c:crosses val="autoZero"/>
        <c:auto val="1"/>
        <c:lblAlgn val="ctr"/>
        <c:lblOffset val="100"/>
        <c:noMultiLvlLbl val="0"/>
      </c:catAx>
      <c:valAx>
        <c:axId val="4293375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429334808"/>
        <c:crosses val="autoZero"/>
        <c:crossBetween val="between"/>
      </c:valAx>
      <c:spPr>
        <a:solidFill>
          <a:schemeClr val="tx2">
            <a:lumMod val="75000"/>
          </a:schemeClr>
        </a:solidFill>
      </c:spPr>
    </c:plotArea>
    <c:plotVisOnly val="1"/>
    <c:dispBlanksAs val="zero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algn="l"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 E.3</a:t>
            </a:r>
          </a:p>
        </c:rich>
      </c:tx>
      <c:layout>
        <c:manualLayout>
          <c:xMode val="edge"/>
          <c:yMode val="edge"/>
          <c:x val="0.40990140588862151"/>
          <c:y val="3.8167938931297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702999016668293E-2"/>
          <c:y val="0.25572566742766739"/>
          <c:w val="0.94059496886116256"/>
          <c:h val="0.5839705539766105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9608283433133745E-2"/>
                  <c:y val="7.6029693486590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686626746506984E-2"/>
                  <c:y val="-7.0961047254150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373253493013967E-2"/>
                  <c:y val="7.09610472541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046074517631405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248835662009245E-2"/>
                  <c:y val="7.6029693486589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0549169859514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45159680638713E-2"/>
                  <c:y val="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405522288755971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967731204258149E-2"/>
                  <c:y val="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'Seguimiento Objetivos '!$I$7:$Q$7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'Seguimiento Objetivos '!$I$13:$Q$13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 formatCode="0.00">
                  <c:v>0</c:v>
                </c:pt>
                <c:pt idx="8" formatCode="0.0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07256"/>
        <c:axId val="502406472"/>
      </c:lineChart>
      <c:catAx>
        <c:axId val="50240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06472"/>
        <c:crosses val="autoZero"/>
        <c:auto val="1"/>
        <c:lblAlgn val="ctr"/>
        <c:lblOffset val="100"/>
        <c:noMultiLvlLbl val="0"/>
      </c:catAx>
      <c:valAx>
        <c:axId val="50240647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502407256"/>
        <c:crosses val="autoZero"/>
        <c:crossBetween val="between"/>
      </c:valAx>
      <c:spPr>
        <a:solidFill>
          <a:schemeClr val="tx2">
            <a:lumMod val="75000"/>
          </a:schemeClr>
        </a:solidFill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algn="l"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F.1</a:t>
            </a:r>
          </a:p>
        </c:rich>
      </c:tx>
      <c:layout>
        <c:manualLayout>
          <c:xMode val="edge"/>
          <c:yMode val="edge"/>
          <c:x val="0.41584199994802751"/>
          <c:y val="3.8167938931297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702999016668293E-2"/>
          <c:y val="0.33587848856171276"/>
          <c:w val="0.94059496886116256"/>
          <c:h val="0.50381773284256626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777777777777792E-2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5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44444444444502E-2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4444444444444502E-2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3367E-3"/>
                  <c:y val="-2.3188410030977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1111111111111123E-2"/>
                  <c:y val="6.0289866080541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666666666666567E-2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555555555555455E-2"/>
                  <c:y val="-6.4927548086737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222222222222124E-2"/>
                  <c:y val="6.956523009293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'Seguimiento Objetivos '!$I$7:$Q$7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'Seguimiento Objetivos '!$I$15:$Q$15</c:f>
              <c:numCache>
                <c:formatCode>0.00</c:formatCode>
                <c:ptCount val="9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04512"/>
        <c:axId val="502404904"/>
      </c:lineChart>
      <c:catAx>
        <c:axId val="50240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04904"/>
        <c:crosses val="autoZero"/>
        <c:auto val="1"/>
        <c:lblAlgn val="ctr"/>
        <c:lblOffset val="100"/>
        <c:noMultiLvlLbl val="0"/>
      </c:catAx>
      <c:valAx>
        <c:axId val="5024049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502404512"/>
        <c:crosses val="autoZero"/>
        <c:crossBetween val="between"/>
      </c:valAx>
      <c:spPr>
        <a:solidFill>
          <a:srgbClr val="FF6600"/>
        </a:solidFill>
        <a:ln w="25400">
          <a:noFill/>
        </a:ln>
      </c:spPr>
    </c:plotArea>
    <c:plotVisOnly val="1"/>
    <c:dispBlanksAs val="zero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l">
              <a:defRPr sz="11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F.2</a:t>
            </a:r>
          </a:p>
        </c:rich>
      </c:tx>
      <c:layout>
        <c:manualLayout>
          <c:xMode val="edge"/>
          <c:yMode val="edge"/>
          <c:x val="0.42063575386410035"/>
          <c:y val="3.80228136882129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9778775781770265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483865602129213E-2"/>
                  <c:y val="8.1098339719029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12441783100457E-2"/>
                  <c:y val="9.1235632183908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Gráficos!$AE$23:$AE$25</c:f>
              <c:numCache>
                <c:formatCode>General</c:formatCode>
                <c:ptCount val="3"/>
              </c:numCache>
            </c:numRef>
          </c:cat>
          <c:val>
            <c:numRef>
              <c:f>Gráficos!$AF$23:$AF$25</c:f>
              <c:numCache>
                <c:formatCode>General</c:formatCode>
                <c:ptCount val="3"/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Gráficos!$AE$23:$AE$25</c:f>
              <c:numCache>
                <c:formatCode>General</c:formatCode>
                <c:ptCount val="3"/>
              </c:numCache>
            </c:numRef>
          </c:cat>
          <c:val>
            <c:numRef>
              <c:f>Gráficos!$AF$23:$AF$25</c:f>
              <c:numCache>
                <c:formatCode>General</c:formatCode>
                <c:ptCount val="3"/>
              </c:numCache>
            </c:numRef>
          </c:val>
          <c:smooth val="0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Gráficos!$AE$23:$AE$25</c:f>
              <c:numCache>
                <c:formatCode>General</c:formatCode>
                <c:ptCount val="3"/>
              </c:numCache>
            </c:numRef>
          </c:cat>
          <c:val>
            <c:numRef>
              <c:f>Gráficos!$AF$23:$AF$25</c:f>
              <c:numCache>
                <c:formatCode>General</c:formatCode>
                <c:ptCount val="3"/>
              </c:numCache>
            </c:numRef>
          </c:val>
          <c:smooth val="0"/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Gráficos!$AE$23:$AE$25</c:f>
              <c:numCache>
                <c:formatCode>General</c:formatCode>
                <c:ptCount val="3"/>
              </c:numCache>
            </c:numRef>
          </c:cat>
          <c:val>
            <c:numRef>
              <c:f>Gráficos!$AF$23:$AF$25</c:f>
              <c:numCache>
                <c:formatCode>General</c:formatCode>
                <c:ptCount val="3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10784"/>
        <c:axId val="502408040"/>
      </c:lineChart>
      <c:catAx>
        <c:axId val="50241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08040"/>
        <c:crosses val="autoZero"/>
        <c:auto val="1"/>
        <c:lblAlgn val="ctr"/>
        <c:lblOffset val="100"/>
        <c:noMultiLvlLbl val="0"/>
      </c:catAx>
      <c:valAx>
        <c:axId val="502408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410784"/>
        <c:crosses val="autoZero"/>
        <c:crossBetween val="between"/>
      </c:valAx>
      <c:spPr>
        <a:solidFill>
          <a:schemeClr val="accent6">
            <a:lumMod val="7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1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 algn="l">
              <a:defRPr sz="11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2.</a:t>
            </a:r>
          </a:p>
        </c:rich>
      </c:tx>
      <c:layout>
        <c:manualLayout>
          <c:xMode val="edge"/>
          <c:yMode val="edge"/>
          <c:x val="0.42970338608664038"/>
          <c:y val="3.80228136882129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bg1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"/>
              <c:layout>
                <c:manualLayout>
                  <c:x val="-0.10826264138390025"/>
                  <c:y val="4.0549169859514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483865602129213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6013805721889557E-2"/>
                  <c:y val="-8.1098339719029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4889387890884903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08283433133745E-2"/>
                  <c:y val="8.1098339719029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'Seguimiento Objetivos '!$L$7:$Q$7</c:f>
              <c:strCache>
                <c:ptCount val="6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Ref>
              <c:f>'Seguimiento Objetivos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05296"/>
        <c:axId val="502409608"/>
      </c:lineChart>
      <c:catAx>
        <c:axId val="50240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09608"/>
        <c:crosses val="autoZero"/>
        <c:auto val="1"/>
        <c:lblAlgn val="ctr"/>
        <c:lblOffset val="100"/>
        <c:noMultiLvlLbl val="0"/>
      </c:catAx>
      <c:valAx>
        <c:axId val="502409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405296"/>
        <c:crosses val="autoZero"/>
        <c:crossBetween val="between"/>
      </c:valAx>
      <c:spPr>
        <a:solidFill>
          <a:srgbClr val="FF6600"/>
        </a:solidFill>
        <a:ln w="25400">
          <a:noFill/>
        </a:ln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100" b="0" i="1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 algn="l">
              <a:defRPr sz="11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 sz="1100" b="1" i="1" u="none" strike="noStrike" baseline="0">
                <a:solidFill>
                  <a:srgbClr val="000000"/>
                </a:solidFill>
                <a:latin typeface="Calibri"/>
              </a:rPr>
              <a:t>Objetivo  F.3.</a:t>
            </a:r>
          </a:p>
          <a:p>
            <a:pPr algn="l">
              <a:defRPr sz="11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 sz="1100" b="0" i="1" u="none" strike="noStrike" baseline="0">
                <a:solidFill>
                  <a:srgbClr val="000000"/>
                </a:solidFill>
                <a:latin typeface="Calibri"/>
              </a:rPr>
              <a:t>Numero de actividades por mes realizadas</a:t>
            </a:r>
          </a:p>
        </c:rich>
      </c:tx>
      <c:layout>
        <c:manualLayout>
          <c:xMode val="edge"/>
          <c:yMode val="edge"/>
          <c:x val="0.24007978169395489"/>
          <c:y val="3.80228136882129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bg1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1.3202761144378032E-2"/>
                  <c:y val="9.630427841634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4497671324018628E-2"/>
                  <c:y val="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170492348636513E-2"/>
                  <c:y val="-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Gráficos!$AE$29:$AE$31</c:f>
              <c:numCache>
                <c:formatCode>General</c:formatCode>
                <c:ptCount val="3"/>
              </c:numCache>
            </c:numRef>
          </c:cat>
          <c:val>
            <c:numRef>
              <c:f>Gráficos!$AF$29:$AF$31</c:f>
              <c:numCache>
                <c:formatCode>General</c:formatCode>
                <c:ptCount val="3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07648"/>
        <c:axId val="502410000"/>
      </c:lineChart>
      <c:catAx>
        <c:axId val="50240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10000"/>
        <c:crosses val="autoZero"/>
        <c:auto val="1"/>
        <c:lblAlgn val="ctr"/>
        <c:lblOffset val="100"/>
        <c:noMultiLvlLbl val="0"/>
      </c:catAx>
      <c:valAx>
        <c:axId val="502410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407648"/>
        <c:crosses val="autoZero"/>
        <c:crossBetween val="between"/>
      </c:valAx>
      <c:spPr>
        <a:solidFill>
          <a:srgbClr val="FF6600"/>
        </a:solidFill>
        <a:ln w="25400">
          <a:noFill/>
        </a:ln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100" b="0" i="1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 algn="l"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3.1</a:t>
            </a:r>
          </a:p>
        </c:rich>
      </c:tx>
      <c:layout>
        <c:manualLayout>
          <c:xMode val="edge"/>
          <c:yMode val="edge"/>
          <c:x val="0.41304347826087073"/>
          <c:y val="3.5842293906810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644268774703709E-2"/>
          <c:y val="0.30824480652444197"/>
          <c:w val="0.94071146245059756"/>
          <c:h val="0.5412205323859360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bg1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6967731204258149E-2"/>
                  <c:y val="8.6166985951468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529940119760465E-2"/>
                  <c:y val="8.1098339719029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935462408516311E-2"/>
                  <c:y val="7.09610472541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0732701264139086E-2"/>
                  <c:y val="7.602969348659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Gráficos!$AE$34:$AE$37</c:f>
              <c:numCache>
                <c:formatCode>General</c:formatCode>
                <c:ptCount val="4"/>
              </c:numCache>
            </c:numRef>
          </c:cat>
          <c:val>
            <c:numRef>
              <c:f>Gráficos!$AF$34:$AF$37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11568"/>
        <c:axId val="502411176"/>
      </c:lineChart>
      <c:catAx>
        <c:axId val="50241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502411176"/>
        <c:crosses val="autoZero"/>
        <c:auto val="1"/>
        <c:lblAlgn val="ctr"/>
        <c:lblOffset val="100"/>
        <c:noMultiLvlLbl val="0"/>
      </c:catAx>
      <c:valAx>
        <c:axId val="502411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411568"/>
        <c:crosses val="autoZero"/>
        <c:crossBetween val="between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 algn="l">
              <a:defRPr sz="11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R"/>
              <a:t>Objetivo 3.1 </a:t>
            </a:r>
          </a:p>
        </c:rich>
      </c:tx>
      <c:layout>
        <c:manualLayout>
          <c:xMode val="edge"/>
          <c:yMode val="edge"/>
          <c:x val="0.42094861660079058"/>
          <c:y val="3.6789297658863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644268774703709E-2"/>
          <c:y val="0.22073578595317725"/>
          <c:w val="0.94071146245059756"/>
          <c:h val="0.6387959866220783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bg1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"/>
              <c:layout>
                <c:manualLayout>
                  <c:x val="-3.1549300439806492E-2"/>
                  <c:y val="7.5917061577211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873251099516508E-3"/>
                  <c:y val="6.6985642568127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145541849919451E-2"/>
                  <c:y val="5.3588514054502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8873251099516508E-3"/>
                  <c:y val="5.3588514054502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516433479935357E-2"/>
                  <c:y val="5.3588514054502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61975329855003E-2"/>
                  <c:y val="7.1451352072669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1032866959871051E-2"/>
                  <c:y val="4.912280454996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'Seguimiento Objetivos '!$I$7:$Q$7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'Seguimiento Objetivos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409216"/>
        <c:axId val="429332064"/>
      </c:lineChart>
      <c:catAx>
        <c:axId val="50240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R"/>
          </a:p>
        </c:txPr>
        <c:crossAx val="429332064"/>
        <c:crosses val="autoZero"/>
        <c:auto val="1"/>
        <c:lblAlgn val="ctr"/>
        <c:lblOffset val="100"/>
        <c:noMultiLvlLbl val="0"/>
      </c:catAx>
      <c:valAx>
        <c:axId val="429332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02409216"/>
        <c:crosses val="autoZero"/>
        <c:crossBetween val="between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R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http://envios.americaeconomia.com/emkt/Encuesta_22_10_2010/images/1_04.jpg" TargetMode="External"/><Relationship Id="rId3" Type="http://schemas.openxmlformats.org/officeDocument/2006/relationships/hyperlink" Target="#'Seguimiento Objetivos '!A1"/><Relationship Id="rId7" Type="http://schemas.openxmlformats.org/officeDocument/2006/relationships/hyperlink" Target="#Gr&#225;ficos!A1"/><Relationship Id="rId12" Type="http://schemas.openxmlformats.org/officeDocument/2006/relationships/hyperlink" Target="#Alineamiento!A1"/><Relationship Id="rId2" Type="http://schemas.openxmlformats.org/officeDocument/2006/relationships/hyperlink" Target="#'Mapa Estrategico'!A1"/><Relationship Id="rId1" Type="http://schemas.openxmlformats.org/officeDocument/2006/relationships/hyperlink" Target="#'Cuadro de Mando'!A1"/><Relationship Id="rId6" Type="http://schemas.openxmlformats.org/officeDocument/2006/relationships/hyperlink" Target="#'Mapa de Indicadores'!A1"/><Relationship Id="rId11" Type="http://schemas.openxmlformats.org/officeDocument/2006/relationships/hyperlink" Target="#Iniciativas!A1"/><Relationship Id="rId5" Type="http://schemas.openxmlformats.org/officeDocument/2006/relationships/hyperlink" Target="#'Fijacion de Metas'!A1"/><Relationship Id="rId10" Type="http://schemas.openxmlformats.org/officeDocument/2006/relationships/image" Target="../media/image3.jpeg"/><Relationship Id="rId4" Type="http://schemas.openxmlformats.org/officeDocument/2006/relationships/hyperlink" Target="#'Formalizacion de indicadores'!A1"/><Relationship Id="rId9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4.jpeg"/><Relationship Id="rId18" Type="http://schemas.openxmlformats.org/officeDocument/2006/relationships/hyperlink" Target="#'Fijacion de Metas'!A1"/><Relationship Id="rId3" Type="http://schemas.openxmlformats.org/officeDocument/2006/relationships/chart" Target="../charts/chart2.xml"/><Relationship Id="rId21" Type="http://schemas.openxmlformats.org/officeDocument/2006/relationships/hyperlink" Target="#Alineamiento!A1"/><Relationship Id="rId7" Type="http://schemas.openxmlformats.org/officeDocument/2006/relationships/chart" Target="../charts/chart6.xml"/><Relationship Id="rId12" Type="http://schemas.openxmlformats.org/officeDocument/2006/relationships/hyperlink" Target="#Portada!A1"/><Relationship Id="rId17" Type="http://schemas.openxmlformats.org/officeDocument/2006/relationships/hyperlink" Target="#'Formalizacion de indicadores'!A1"/><Relationship Id="rId2" Type="http://schemas.openxmlformats.org/officeDocument/2006/relationships/chart" Target="../charts/chart1.xml"/><Relationship Id="rId16" Type="http://schemas.openxmlformats.org/officeDocument/2006/relationships/hyperlink" Target="#'Seguimiento Objetivos '!A1"/><Relationship Id="rId20" Type="http://schemas.openxmlformats.org/officeDocument/2006/relationships/hyperlink" Target="#Iniciativas!A1"/><Relationship Id="rId1" Type="http://schemas.openxmlformats.org/officeDocument/2006/relationships/hyperlink" Target="#'Objetivos CNFL'!A1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hyperlink" Target="#'Cuadro de Mando'!A1"/><Relationship Id="rId10" Type="http://schemas.openxmlformats.org/officeDocument/2006/relationships/chart" Target="../charts/chart9.xml"/><Relationship Id="rId19" Type="http://schemas.openxmlformats.org/officeDocument/2006/relationships/hyperlink" Target="#'Mapa de Indicadores'!A1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'Mapa Estrategico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eguimiento Objetivos '!A1"/><Relationship Id="rId3" Type="http://schemas.openxmlformats.org/officeDocument/2006/relationships/hyperlink" Target="#Gr&#225;ficos!A1"/><Relationship Id="rId7" Type="http://schemas.openxmlformats.org/officeDocument/2006/relationships/hyperlink" Target="#'Mapa Estrategico'!A1"/><Relationship Id="rId12" Type="http://schemas.openxmlformats.org/officeDocument/2006/relationships/hyperlink" Target="#Alineamiento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Cuadro de Mando'!A1"/><Relationship Id="rId11" Type="http://schemas.openxmlformats.org/officeDocument/2006/relationships/hyperlink" Target="#Iniciativas!A1"/><Relationship Id="rId5" Type="http://schemas.openxmlformats.org/officeDocument/2006/relationships/hyperlink" Target="#'Mapa de Indicadores'!A1"/><Relationship Id="rId10" Type="http://schemas.openxmlformats.org/officeDocument/2006/relationships/hyperlink" Target="#'Fijacion de Metas'!A1"/><Relationship Id="rId4" Type="http://schemas.openxmlformats.org/officeDocument/2006/relationships/image" Target="../media/image1.png"/><Relationship Id="rId9" Type="http://schemas.openxmlformats.org/officeDocument/2006/relationships/hyperlink" Target="#'Formalizacion de indicadore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Mapa Estrategico'!A1"/><Relationship Id="rId3" Type="http://schemas.openxmlformats.org/officeDocument/2006/relationships/hyperlink" Target="#Gr&#225;ficos!A1"/><Relationship Id="rId7" Type="http://schemas.openxmlformats.org/officeDocument/2006/relationships/hyperlink" Target="#'Cuadro de Mando'!A1"/><Relationship Id="rId12" Type="http://schemas.openxmlformats.org/officeDocument/2006/relationships/hyperlink" Target="#Alineamiento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Seguimiento Objetivos '!A1"/><Relationship Id="rId11" Type="http://schemas.openxmlformats.org/officeDocument/2006/relationships/hyperlink" Target="#Iniciativas!A1"/><Relationship Id="rId5" Type="http://schemas.openxmlformats.org/officeDocument/2006/relationships/hyperlink" Target="#'Mapa de Indicadores'!A1"/><Relationship Id="rId10" Type="http://schemas.openxmlformats.org/officeDocument/2006/relationships/hyperlink" Target="#'Fijacion de Metas'!A1"/><Relationship Id="rId4" Type="http://schemas.openxmlformats.org/officeDocument/2006/relationships/image" Target="../media/image1.png"/><Relationship Id="rId9" Type="http://schemas.openxmlformats.org/officeDocument/2006/relationships/hyperlink" Target="#'Formalizacion de indicadores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Formalizacion de indicadores'!A1"/><Relationship Id="rId3" Type="http://schemas.openxmlformats.org/officeDocument/2006/relationships/hyperlink" Target="#Portada!A1"/><Relationship Id="rId7" Type="http://schemas.openxmlformats.org/officeDocument/2006/relationships/hyperlink" Target="#'Seguimiento Objetivos '!A1"/><Relationship Id="rId12" Type="http://schemas.openxmlformats.org/officeDocument/2006/relationships/hyperlink" Target="#Alineamiento!A1"/><Relationship Id="rId2" Type="http://schemas.openxmlformats.org/officeDocument/2006/relationships/image" Target="../media/image1.png"/><Relationship Id="rId1" Type="http://schemas.openxmlformats.org/officeDocument/2006/relationships/hyperlink" Target="#Gr&#225;ficos!A1"/><Relationship Id="rId6" Type="http://schemas.openxmlformats.org/officeDocument/2006/relationships/hyperlink" Target="#'Mapa Estrategico'!A1"/><Relationship Id="rId11" Type="http://schemas.openxmlformats.org/officeDocument/2006/relationships/hyperlink" Target="#Iniciativas!A1"/><Relationship Id="rId5" Type="http://schemas.openxmlformats.org/officeDocument/2006/relationships/hyperlink" Target="#'Cuadro de Mando'!A1"/><Relationship Id="rId10" Type="http://schemas.openxmlformats.org/officeDocument/2006/relationships/hyperlink" Target="#'Mapa de Indicadores'!A1"/><Relationship Id="rId4" Type="http://schemas.openxmlformats.org/officeDocument/2006/relationships/image" Target="../media/image4.jpeg"/><Relationship Id="rId9" Type="http://schemas.openxmlformats.org/officeDocument/2006/relationships/hyperlink" Target="#'Fijacion de Meta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Mapa de Indicadores'!A1"/><Relationship Id="rId3" Type="http://schemas.openxmlformats.org/officeDocument/2006/relationships/hyperlink" Target="#'Cuadro de Mando'!A1"/><Relationship Id="rId7" Type="http://schemas.openxmlformats.org/officeDocument/2006/relationships/hyperlink" Target="#'Fijacion de Metas'!A1"/><Relationship Id="rId2" Type="http://schemas.openxmlformats.org/officeDocument/2006/relationships/image" Target="../media/image4.jpeg"/><Relationship Id="rId1" Type="http://schemas.openxmlformats.org/officeDocument/2006/relationships/hyperlink" Target="#Portada!A1"/><Relationship Id="rId6" Type="http://schemas.openxmlformats.org/officeDocument/2006/relationships/hyperlink" Target="#'Formalizacion de indicadores'!A1"/><Relationship Id="rId5" Type="http://schemas.openxmlformats.org/officeDocument/2006/relationships/hyperlink" Target="#'Seguimiento Objetivos '!A1"/><Relationship Id="rId10" Type="http://schemas.openxmlformats.org/officeDocument/2006/relationships/hyperlink" Target="#Alineamiento!A1"/><Relationship Id="rId4" Type="http://schemas.openxmlformats.org/officeDocument/2006/relationships/hyperlink" Target="#'Mapa Estrategico'!A1"/><Relationship Id="rId9" Type="http://schemas.openxmlformats.org/officeDocument/2006/relationships/hyperlink" Target="#Iniciativ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13</xdr:col>
      <xdr:colOff>742950</xdr:colOff>
      <xdr:row>31</xdr:row>
      <xdr:rowOff>142875</xdr:rowOff>
    </xdr:to>
    <xdr:grpSp>
      <xdr:nvGrpSpPr>
        <xdr:cNvPr id="3208501" name="89 Grupo"/>
        <xdr:cNvGrpSpPr>
          <a:grpSpLocks/>
        </xdr:cNvGrpSpPr>
      </xdr:nvGrpSpPr>
      <xdr:grpSpPr bwMode="auto">
        <a:xfrm>
          <a:off x="9525" y="9525"/>
          <a:ext cx="10339290" cy="5918330"/>
          <a:chOff x="9525" y="9525"/>
          <a:chExt cx="11002304" cy="5891330"/>
        </a:xfrm>
      </xdr:grpSpPr>
      <xdr:grpSp>
        <xdr:nvGrpSpPr>
          <xdr:cNvPr id="3208544" name="78 Grupo"/>
          <xdr:cNvGrpSpPr>
            <a:grpSpLocks/>
          </xdr:cNvGrpSpPr>
        </xdr:nvGrpSpPr>
        <xdr:grpSpPr bwMode="auto">
          <a:xfrm>
            <a:off x="9525" y="9525"/>
            <a:ext cx="11002304" cy="5891330"/>
            <a:chOff x="9525" y="9525"/>
            <a:chExt cx="11002304" cy="5891330"/>
          </a:xfrm>
        </xdr:grpSpPr>
        <xdr:grpSp>
          <xdr:nvGrpSpPr>
            <xdr:cNvPr id="3208546" name="77 Grupo"/>
            <xdr:cNvGrpSpPr>
              <a:grpSpLocks/>
            </xdr:cNvGrpSpPr>
          </xdr:nvGrpSpPr>
          <xdr:grpSpPr bwMode="auto">
            <a:xfrm>
              <a:off x="9525" y="9525"/>
              <a:ext cx="11002304" cy="5891330"/>
              <a:chOff x="9525" y="9525"/>
              <a:chExt cx="11002304" cy="5891330"/>
            </a:xfrm>
          </xdr:grpSpPr>
          <xdr:sp macro="" textlink="">
            <xdr:nvSpPr>
              <xdr:cNvPr id="20" name="19 Rectángulo"/>
              <xdr:cNvSpPr/>
            </xdr:nvSpPr>
            <xdr:spPr>
              <a:xfrm>
                <a:off x="9525" y="9525"/>
                <a:ext cx="11002304" cy="5891330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s-ES" sz="1100"/>
              </a:p>
            </xdr:txBody>
          </xdr:sp>
          <xdr:sp macro="" textlink="">
            <xdr:nvSpPr>
              <xdr:cNvPr id="76" name="75 Rectángulo"/>
              <xdr:cNvSpPr/>
            </xdr:nvSpPr>
            <xdr:spPr>
              <a:xfrm>
                <a:off x="9525" y="938757"/>
                <a:ext cx="11002304" cy="836309"/>
              </a:xfrm>
              <a:prstGeom prst="rect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s-ES" sz="1100"/>
              </a:p>
            </xdr:txBody>
          </xdr:sp>
        </xdr:grpSp>
        <xdr:sp macro="" textlink="">
          <xdr:nvSpPr>
            <xdr:cNvPr id="77" name="76 Rectángulo"/>
            <xdr:cNvSpPr/>
          </xdr:nvSpPr>
          <xdr:spPr>
            <a:xfrm>
              <a:off x="9525" y="1923743"/>
              <a:ext cx="11002304" cy="378197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</xdr:grpSp>
      <xdr:sp macro="" textlink="">
        <xdr:nvSpPr>
          <xdr:cNvPr id="80" name="79 Rectángulo"/>
          <xdr:cNvSpPr/>
        </xdr:nvSpPr>
        <xdr:spPr>
          <a:xfrm>
            <a:off x="9525" y="223248"/>
            <a:ext cx="10991775" cy="195139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</xdr:grpSp>
    <xdr:clientData/>
  </xdr:twoCellAnchor>
  <xdr:twoCellAnchor>
    <xdr:from>
      <xdr:col>0</xdr:col>
      <xdr:colOff>194936</xdr:colOff>
      <xdr:row>0</xdr:row>
      <xdr:rowOff>179760</xdr:rowOff>
    </xdr:from>
    <xdr:to>
      <xdr:col>13</xdr:col>
      <xdr:colOff>358188</xdr:colOff>
      <xdr:row>30</xdr:row>
      <xdr:rowOff>88330</xdr:rowOff>
    </xdr:to>
    <xdr:sp macro="" textlink="">
      <xdr:nvSpPr>
        <xdr:cNvPr id="2" name="1 Rectángulo"/>
        <xdr:cNvSpPr/>
      </xdr:nvSpPr>
      <xdr:spPr>
        <a:xfrm>
          <a:off x="194936" y="179760"/>
          <a:ext cx="9939550" cy="5501974"/>
        </a:xfrm>
        <a:prstGeom prst="rect">
          <a:avLst/>
        </a:prstGeom>
        <a:solidFill>
          <a:srgbClr val="FF0000"/>
        </a:solidFill>
        <a:ln>
          <a:solidFill>
            <a:schemeClr val="accent6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266815</xdr:colOff>
      <xdr:row>2</xdr:row>
      <xdr:rowOff>31180</xdr:rowOff>
    </xdr:from>
    <xdr:to>
      <xdr:col>7</xdr:col>
      <xdr:colOff>562090</xdr:colOff>
      <xdr:row>4</xdr:row>
      <xdr:rowOff>83538</xdr:rowOff>
    </xdr:to>
    <xdr:sp macro="" textlink="">
      <xdr:nvSpPr>
        <xdr:cNvPr id="13315" name="2 CuadroTexto"/>
        <xdr:cNvSpPr txBox="1">
          <a:spLocks noChangeArrowheads="1"/>
        </xdr:cNvSpPr>
      </xdr:nvSpPr>
      <xdr:spPr bwMode="auto">
        <a:xfrm>
          <a:off x="511744" y="412180"/>
          <a:ext cx="4867275" cy="4333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8100" dir="2700000" algn="tl" rotWithShape="0">
            <a:srgbClr val="000000">
              <a:alpha val="39999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R" sz="2800" b="1" i="1" strike="noStrike">
              <a:solidFill>
                <a:srgbClr val="FFFFFF"/>
              </a:solidFill>
              <a:latin typeface="Calibri"/>
            </a:rPr>
            <a:t>Seguimiento</a:t>
          </a:r>
          <a:r>
            <a:rPr lang="es-CR" sz="2800" b="1" i="1" strike="noStrike" baseline="0">
              <a:solidFill>
                <a:srgbClr val="FFFFFF"/>
              </a:solidFill>
              <a:latin typeface="Calibri"/>
            </a:rPr>
            <a:t> </a:t>
          </a:r>
          <a:r>
            <a:rPr lang="es-CR" sz="2800" b="1" i="1" strike="noStrike">
              <a:solidFill>
                <a:srgbClr val="FFFFFF"/>
              </a:solidFill>
              <a:latin typeface="Calibri"/>
            </a:rPr>
            <a:t>Plan estratégico</a:t>
          </a:r>
          <a:endParaRPr lang="es-CR" sz="2800" b="0" i="1" strike="noStrike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1</xdr:col>
      <xdr:colOff>177841</xdr:colOff>
      <xdr:row>5</xdr:row>
      <xdr:rowOff>168640</xdr:rowOff>
    </xdr:from>
    <xdr:to>
      <xdr:col>7</xdr:col>
      <xdr:colOff>438030</xdr:colOff>
      <xdr:row>5</xdr:row>
      <xdr:rowOff>168640</xdr:rowOff>
    </xdr:to>
    <xdr:cxnSp macro="">
      <xdr:nvCxnSpPr>
        <xdr:cNvPr id="5" name="4 Conector recto"/>
        <xdr:cNvCxnSpPr/>
      </xdr:nvCxnSpPr>
      <xdr:spPr>
        <a:xfrm>
          <a:off x="418980" y="1133197"/>
          <a:ext cx="4817721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394607</xdr:colOff>
      <xdr:row>6</xdr:row>
      <xdr:rowOff>0</xdr:rowOff>
    </xdr:from>
    <xdr:to>
      <xdr:col>11</xdr:col>
      <xdr:colOff>514350</xdr:colOff>
      <xdr:row>14</xdr:row>
      <xdr:rowOff>95250</xdr:rowOff>
    </xdr:to>
    <xdr:sp macro="" textlink="">
      <xdr:nvSpPr>
        <xdr:cNvPr id="6" name="5 Rectángulo redondeado"/>
        <xdr:cNvSpPr/>
      </xdr:nvSpPr>
      <xdr:spPr bwMode="auto">
        <a:xfrm>
          <a:off x="3013982" y="1085850"/>
          <a:ext cx="5653768" cy="1543050"/>
        </a:xfrm>
        <a:prstGeom prst="roundRect">
          <a:avLst/>
        </a:prstGeom>
        <a:effectLst>
          <a:innerShdw blurRad="63500" dist="50800" dir="81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36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36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R" sz="2000" b="1" i="0" strike="noStrike">
              <a:solidFill>
                <a:srgbClr val="000000"/>
              </a:solidFill>
              <a:latin typeface="Calibri"/>
            </a:rPr>
            <a:t>Misión :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R" sz="3600" b="1" i="0" strike="noStrike">
              <a:solidFill>
                <a:srgbClr val="000000"/>
              </a:solidFill>
              <a:latin typeface="Calibri"/>
            </a:rPr>
            <a:t> </a:t>
          </a:r>
        </a:p>
        <a:p>
          <a:pPr algn="l" rtl="0">
            <a:defRPr sz="1000"/>
          </a:pPr>
          <a:endParaRPr lang="es-CR" sz="36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449035</xdr:colOff>
      <xdr:row>15</xdr:row>
      <xdr:rowOff>33415</xdr:rowOff>
    </xdr:from>
    <xdr:to>
      <xdr:col>11</xdr:col>
      <xdr:colOff>514350</xdr:colOff>
      <xdr:row>21</xdr:row>
      <xdr:rowOff>84667</xdr:rowOff>
    </xdr:to>
    <xdr:sp macro="" textlink="">
      <xdr:nvSpPr>
        <xdr:cNvPr id="7" name="6 Rectángulo redondeado"/>
        <xdr:cNvSpPr/>
      </xdr:nvSpPr>
      <xdr:spPr bwMode="auto">
        <a:xfrm>
          <a:off x="3068410" y="2748040"/>
          <a:ext cx="5599340" cy="1137102"/>
        </a:xfrm>
        <a:prstGeom prst="roundRect">
          <a:avLst/>
        </a:prstGeom>
        <a:effectLst>
          <a:innerShdw blurRad="63500" dist="50800" dir="81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32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R" sz="2000" b="1" i="0" strike="noStrike">
              <a:solidFill>
                <a:srgbClr val="000000"/>
              </a:solidFill>
              <a:latin typeface="Calibri"/>
            </a:rPr>
            <a:t>Visión:</a:t>
          </a:r>
          <a:r>
            <a:rPr lang="es-CR" sz="2000" b="1" i="0" strike="noStrike" baseline="0">
              <a:solidFill>
                <a:srgbClr val="000000"/>
              </a:solidFill>
              <a:latin typeface="Calibri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 baseline="0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 baseline="0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R" sz="3200" b="1" i="0" strike="noStrike">
              <a:solidFill>
                <a:srgbClr val="000000"/>
              </a:solidFill>
              <a:latin typeface="Calibri"/>
            </a:rPr>
            <a:t> </a:t>
          </a:r>
          <a:endParaRPr lang="es-CR" sz="32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475286</xdr:colOff>
      <xdr:row>22</xdr:row>
      <xdr:rowOff>100694</xdr:rowOff>
    </xdr:from>
    <xdr:to>
      <xdr:col>11</xdr:col>
      <xdr:colOff>523875</xdr:colOff>
      <xdr:row>29</xdr:row>
      <xdr:rowOff>145597</xdr:rowOff>
    </xdr:to>
    <xdr:sp macro="" textlink="">
      <xdr:nvSpPr>
        <xdr:cNvPr id="8" name="7 Rectángulo redondeado"/>
        <xdr:cNvSpPr/>
      </xdr:nvSpPr>
      <xdr:spPr bwMode="auto">
        <a:xfrm>
          <a:off x="3094661" y="4082144"/>
          <a:ext cx="5582614" cy="1311728"/>
        </a:xfrm>
        <a:prstGeom prst="roundRect">
          <a:avLst/>
        </a:prstGeom>
        <a:effectLst>
          <a:innerShdw blurRad="63500" dist="50800" dir="81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R" sz="2000" b="1"/>
            <a:t>Propuesta</a:t>
          </a:r>
          <a:r>
            <a:rPr lang="es-CR" sz="2000" b="1" baseline="0"/>
            <a:t>  de valor: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baseline="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4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R" sz="2000" b="1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s-CR" sz="1600" b="1" i="0" strike="noStrike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10</xdr:col>
      <xdr:colOff>374151</xdr:colOff>
      <xdr:row>29</xdr:row>
      <xdr:rowOff>30584</xdr:rowOff>
    </xdr:from>
    <xdr:to>
      <xdr:col>13</xdr:col>
      <xdr:colOff>317000</xdr:colOff>
      <xdr:row>30</xdr:row>
      <xdr:rowOff>78210</xdr:rowOff>
    </xdr:to>
    <xdr:sp macro="" textlink="">
      <xdr:nvSpPr>
        <xdr:cNvPr id="12" name="11 CuadroTexto"/>
        <xdr:cNvSpPr txBox="1"/>
      </xdr:nvSpPr>
      <xdr:spPr>
        <a:xfrm>
          <a:off x="8040614" y="5420340"/>
          <a:ext cx="2242788" cy="233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50" b="1">
              <a:solidFill>
                <a:schemeClr val="bg1"/>
              </a:solidFill>
            </a:rPr>
            <a:t>www.isoscorecard.wordpress.com</a:t>
          </a:r>
        </a:p>
      </xdr:txBody>
    </xdr:sp>
    <xdr:clientData/>
  </xdr:twoCellAnchor>
  <xdr:twoCellAnchor>
    <xdr:from>
      <xdr:col>5</xdr:col>
      <xdr:colOff>652590</xdr:colOff>
      <xdr:row>29</xdr:row>
      <xdr:rowOff>168513</xdr:rowOff>
    </xdr:from>
    <xdr:to>
      <xdr:col>13</xdr:col>
      <xdr:colOff>231274</xdr:colOff>
      <xdr:row>29</xdr:row>
      <xdr:rowOff>170101</xdr:rowOff>
    </xdr:to>
    <xdr:cxnSp macro="">
      <xdr:nvCxnSpPr>
        <xdr:cNvPr id="15" name="14 Conector recto"/>
        <xdr:cNvCxnSpPr/>
      </xdr:nvCxnSpPr>
      <xdr:spPr>
        <a:xfrm rot="10800000">
          <a:off x="4062540" y="5416788"/>
          <a:ext cx="5903284" cy="1588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230176</xdr:colOff>
      <xdr:row>13</xdr:row>
      <xdr:rowOff>112801</xdr:rowOff>
    </xdr:from>
    <xdr:to>
      <xdr:col>4</xdr:col>
      <xdr:colOff>288633</xdr:colOff>
      <xdr:row>16</xdr:row>
      <xdr:rowOff>86442</xdr:rowOff>
    </xdr:to>
    <xdr:sp macro="" textlink="">
      <xdr:nvSpPr>
        <xdr:cNvPr id="23" name="22 Elipse"/>
        <xdr:cNvSpPr/>
      </xdr:nvSpPr>
      <xdr:spPr>
        <a:xfrm>
          <a:off x="996822" y="2528899"/>
          <a:ext cx="2358396" cy="531202"/>
        </a:xfrm>
        <a:prstGeom prst="ellipse">
          <a:avLst/>
        </a:prstGeom>
        <a:gradFill>
          <a:gsLst>
            <a:gs pos="0">
              <a:schemeClr val="tx2"/>
            </a:gs>
            <a:gs pos="5000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16800000" scaled="0"/>
        </a:gra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688683</xdr:colOff>
      <xdr:row>13</xdr:row>
      <xdr:rowOff>170489</xdr:rowOff>
    </xdr:from>
    <xdr:to>
      <xdr:col>3</xdr:col>
      <xdr:colOff>106629</xdr:colOff>
      <xdr:row>16</xdr:row>
      <xdr:rowOff>6249</xdr:rowOff>
    </xdr:to>
    <xdr:sp macro="" textlink="">
      <xdr:nvSpPr>
        <xdr:cNvPr id="17" name="16 Rectángulo">
          <a:hlinkClick xmlns:r="http://schemas.openxmlformats.org/officeDocument/2006/relationships" r:id="rId1"/>
        </xdr:cNvPr>
        <xdr:cNvSpPr/>
      </xdr:nvSpPr>
      <xdr:spPr>
        <a:xfrm>
          <a:off x="688683" y="2586587"/>
          <a:ext cx="1717885" cy="39332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100" b="1" i="0" strike="noStrike">
              <a:solidFill>
                <a:srgbClr val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3</xdr:col>
      <xdr:colOff>221348</xdr:colOff>
      <xdr:row>14</xdr:row>
      <xdr:rowOff>103288</xdr:rowOff>
    </xdr:from>
    <xdr:to>
      <xdr:col>3</xdr:col>
      <xdr:colOff>374306</xdr:colOff>
      <xdr:row>15</xdr:row>
      <xdr:rowOff>58374</xdr:rowOff>
    </xdr:to>
    <xdr:sp macro="" textlink="">
      <xdr:nvSpPr>
        <xdr:cNvPr id="24" name="23 Elipse"/>
        <xdr:cNvSpPr/>
      </xdr:nvSpPr>
      <xdr:spPr>
        <a:xfrm>
          <a:off x="2521287" y="2705239"/>
          <a:ext cx="152958" cy="140940"/>
        </a:xfrm>
        <a:prstGeom prst="ellipse">
          <a:avLst/>
        </a:prstGeom>
        <a:solidFill>
          <a:srgbClr val="C00000"/>
        </a:solidFill>
        <a:ln w="19050">
          <a:solidFill>
            <a:schemeClr val="bg1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450784</xdr:colOff>
      <xdr:row>14</xdr:row>
      <xdr:rowOff>103288</xdr:rowOff>
    </xdr:from>
    <xdr:to>
      <xdr:col>3</xdr:col>
      <xdr:colOff>603742</xdr:colOff>
      <xdr:row>15</xdr:row>
      <xdr:rowOff>58374</xdr:rowOff>
    </xdr:to>
    <xdr:sp macro="" textlink="">
      <xdr:nvSpPr>
        <xdr:cNvPr id="25" name="24 Elipse"/>
        <xdr:cNvSpPr/>
      </xdr:nvSpPr>
      <xdr:spPr>
        <a:xfrm>
          <a:off x="2750723" y="2705239"/>
          <a:ext cx="152958" cy="140940"/>
        </a:xfrm>
        <a:prstGeom prst="ellipse">
          <a:avLst/>
        </a:prstGeom>
        <a:solidFill>
          <a:srgbClr val="FFFF00"/>
        </a:solidFill>
        <a:ln w="19050">
          <a:solidFill>
            <a:schemeClr val="bg1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680221</xdr:colOff>
      <xdr:row>14</xdr:row>
      <xdr:rowOff>103288</xdr:rowOff>
    </xdr:from>
    <xdr:to>
      <xdr:col>4</xdr:col>
      <xdr:colOff>66533</xdr:colOff>
      <xdr:row>15</xdr:row>
      <xdr:rowOff>58374</xdr:rowOff>
    </xdr:to>
    <xdr:sp macro="" textlink="">
      <xdr:nvSpPr>
        <xdr:cNvPr id="26" name="25 Elipse"/>
        <xdr:cNvSpPr/>
      </xdr:nvSpPr>
      <xdr:spPr>
        <a:xfrm>
          <a:off x="2980160" y="2705239"/>
          <a:ext cx="152958" cy="140940"/>
        </a:xfrm>
        <a:prstGeom prst="ellipse">
          <a:avLst/>
        </a:prstGeom>
        <a:solidFill>
          <a:srgbClr val="00B050"/>
        </a:solidFill>
        <a:ln w="19050">
          <a:solidFill>
            <a:schemeClr val="bg1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187367</xdr:colOff>
      <xdr:row>7</xdr:row>
      <xdr:rowOff>37639</xdr:rowOff>
    </xdr:from>
    <xdr:to>
      <xdr:col>4</xdr:col>
      <xdr:colOff>245824</xdr:colOff>
      <xdr:row>9</xdr:row>
      <xdr:rowOff>182353</xdr:rowOff>
    </xdr:to>
    <xdr:sp macro="" textlink="">
      <xdr:nvSpPr>
        <xdr:cNvPr id="22" name="21 Elipse"/>
        <xdr:cNvSpPr/>
      </xdr:nvSpPr>
      <xdr:spPr>
        <a:xfrm>
          <a:off x="947227" y="1386122"/>
          <a:ext cx="2338035" cy="529995"/>
        </a:xfrm>
        <a:prstGeom prst="ellipse">
          <a:avLst/>
        </a:prstGeom>
        <a:gradFill>
          <a:gsLst>
            <a:gs pos="0">
              <a:schemeClr val="tx2"/>
            </a:gs>
            <a:gs pos="5000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16800000" scaled="0"/>
        </a:gra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656576</xdr:colOff>
      <xdr:row>7</xdr:row>
      <xdr:rowOff>149397</xdr:rowOff>
    </xdr:from>
    <xdr:to>
      <xdr:col>3</xdr:col>
      <xdr:colOff>74522</xdr:colOff>
      <xdr:row>9</xdr:row>
      <xdr:rowOff>85216</xdr:rowOff>
    </xdr:to>
    <xdr:sp macro="" textlink="">
      <xdr:nvSpPr>
        <xdr:cNvPr id="16" name="15 Rectángulo">
          <a:hlinkClick xmlns:r="http://schemas.openxmlformats.org/officeDocument/2006/relationships" r:id="rId2"/>
        </xdr:cNvPr>
        <xdr:cNvSpPr/>
      </xdr:nvSpPr>
      <xdr:spPr>
        <a:xfrm>
          <a:off x="656576" y="1497880"/>
          <a:ext cx="1697525" cy="321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3</xdr:col>
      <xdr:colOff>209550</xdr:colOff>
      <xdr:row>8</xdr:row>
      <xdr:rowOff>76200</xdr:rowOff>
    </xdr:from>
    <xdr:to>
      <xdr:col>4</xdr:col>
      <xdr:colOff>76200</xdr:colOff>
      <xdr:row>9</xdr:row>
      <xdr:rowOff>190500</xdr:rowOff>
    </xdr:to>
    <xdr:grpSp>
      <xdr:nvGrpSpPr>
        <xdr:cNvPr id="3208517" name="46 Grupo"/>
        <xdr:cNvGrpSpPr>
          <a:grpSpLocks/>
        </xdr:cNvGrpSpPr>
      </xdr:nvGrpSpPr>
      <xdr:grpSpPr bwMode="auto">
        <a:xfrm>
          <a:off x="2036795" y="1569098"/>
          <a:ext cx="659752" cy="293292"/>
          <a:chOff x="2443567" y="2057031"/>
          <a:chExt cx="633725" cy="302330"/>
        </a:xfrm>
      </xdr:grpSpPr>
      <xdr:sp macro="" textlink="">
        <xdr:nvSpPr>
          <xdr:cNvPr id="27" name="26 Rectángulo"/>
          <xdr:cNvSpPr/>
        </xdr:nvSpPr>
        <xdr:spPr>
          <a:xfrm>
            <a:off x="2443567" y="2057031"/>
            <a:ext cx="316863" cy="151165"/>
          </a:xfrm>
          <a:prstGeom prst="rect">
            <a:avLst/>
          </a:prstGeom>
          <a:solidFill>
            <a:schemeClr val="tx2"/>
          </a:solidFill>
          <a:ln w="19050">
            <a:solidFill>
              <a:schemeClr val="bg1"/>
            </a:solidFill>
          </a:ln>
          <a:effectLst>
            <a:innerShdw blurRad="63500" dist="50800" dir="135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8" name="27 Rectángulo"/>
          <xdr:cNvSpPr/>
        </xdr:nvSpPr>
        <xdr:spPr>
          <a:xfrm>
            <a:off x="2770031" y="2208196"/>
            <a:ext cx="307261" cy="151165"/>
          </a:xfrm>
          <a:prstGeom prst="rect">
            <a:avLst/>
          </a:prstGeom>
          <a:solidFill>
            <a:schemeClr val="accent6"/>
          </a:solidFill>
          <a:ln w="19050">
            <a:solidFill>
              <a:schemeClr val="bg1"/>
            </a:solidFill>
          </a:ln>
          <a:effectLst>
            <a:innerShdw blurRad="63500" dist="50800" dir="135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cxnSp macro="">
        <xdr:nvCxnSpPr>
          <xdr:cNvPr id="30" name="29 Forma"/>
          <xdr:cNvCxnSpPr>
            <a:stCxn id="27" idx="2"/>
            <a:endCxn id="28" idx="1"/>
          </xdr:cNvCxnSpPr>
        </xdr:nvCxnSpPr>
        <xdr:spPr>
          <a:xfrm rot="16200000" flipH="1">
            <a:off x="2645823" y="2159570"/>
            <a:ext cx="75583" cy="172834"/>
          </a:xfrm>
          <a:prstGeom prst="bentConnector2">
            <a:avLst/>
          </a:prstGeom>
          <a:ln>
            <a:solidFill>
              <a:schemeClr val="bg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253904</xdr:colOff>
      <xdr:row>16</xdr:row>
      <xdr:rowOff>185501</xdr:rowOff>
    </xdr:from>
    <xdr:to>
      <xdr:col>4</xdr:col>
      <xdr:colOff>308406</xdr:colOff>
      <xdr:row>19</xdr:row>
      <xdr:rowOff>159142</xdr:rowOff>
    </xdr:to>
    <xdr:sp macro="" textlink="">
      <xdr:nvSpPr>
        <xdr:cNvPr id="35" name="34 Elipse"/>
        <xdr:cNvSpPr/>
      </xdr:nvSpPr>
      <xdr:spPr>
        <a:xfrm>
          <a:off x="1020550" y="3159160"/>
          <a:ext cx="2354441" cy="531202"/>
        </a:xfrm>
        <a:prstGeom prst="ellipse">
          <a:avLst/>
        </a:prstGeom>
        <a:gradFill>
          <a:gsLst>
            <a:gs pos="0">
              <a:schemeClr val="tx2"/>
            </a:gs>
            <a:gs pos="5000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17400000" scaled="0"/>
        </a:gra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708456</xdr:colOff>
      <xdr:row>17</xdr:row>
      <xdr:rowOff>59737</xdr:rowOff>
    </xdr:from>
    <xdr:to>
      <xdr:col>3</xdr:col>
      <xdr:colOff>129514</xdr:colOff>
      <xdr:row>19</xdr:row>
      <xdr:rowOff>82981</xdr:rowOff>
    </xdr:to>
    <xdr:sp macro="" textlink="">
      <xdr:nvSpPr>
        <xdr:cNvPr id="36" name="35 Rectángulo">
          <a:hlinkClick xmlns:r="http://schemas.openxmlformats.org/officeDocument/2006/relationships" r:id="rId3"/>
        </xdr:cNvPr>
        <xdr:cNvSpPr/>
      </xdr:nvSpPr>
      <xdr:spPr>
        <a:xfrm>
          <a:off x="708456" y="3219249"/>
          <a:ext cx="1720997" cy="394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100" b="1" i="0" strike="noStrike">
              <a:solidFill>
                <a:srgbClr val="000000"/>
              </a:solidFill>
              <a:latin typeface="Calibri"/>
            </a:rPr>
            <a:t>Seguimiento</a:t>
          </a:r>
          <a:r>
            <a:rPr lang="es-CR" sz="1100" b="1" i="0" strike="noStrike" baseline="0">
              <a:solidFill>
                <a:srgbClr val="000000"/>
              </a:solidFill>
              <a:latin typeface="Calibri"/>
            </a:rPr>
            <a:t> de </a:t>
          </a:r>
          <a:r>
            <a:rPr lang="es-CR" sz="1100" b="1" i="0" strike="noStrike">
              <a:solidFill>
                <a:srgbClr val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</xdr:col>
      <xdr:colOff>231161</xdr:colOff>
      <xdr:row>25</xdr:row>
      <xdr:rowOff>27215</xdr:rowOff>
    </xdr:from>
    <xdr:ext cx="2663421" cy="342786"/>
    <xdr:sp macro="" textlink="">
      <xdr:nvSpPr>
        <xdr:cNvPr id="66" name="65 CuadroTexto">
          <a:hlinkClick xmlns:r="http://schemas.openxmlformats.org/officeDocument/2006/relationships" r:id="rId4"/>
        </xdr:cNvPr>
        <xdr:cNvSpPr txBox="1"/>
      </xdr:nvSpPr>
      <xdr:spPr>
        <a:xfrm>
          <a:off x="476090" y="4619626"/>
          <a:ext cx="266342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chemeClr val="bg1"/>
              </a:solidFill>
            </a:rPr>
            <a:t>Formalización de indicadores</a:t>
          </a:r>
        </a:p>
      </xdr:txBody>
    </xdr:sp>
    <xdr:clientData/>
  </xdr:oneCellAnchor>
  <xdr:oneCellAnchor>
    <xdr:from>
      <xdr:col>1</xdr:col>
      <xdr:colOff>247142</xdr:colOff>
      <xdr:row>26</xdr:row>
      <xdr:rowOff>114824</xdr:rowOff>
    </xdr:from>
    <xdr:ext cx="1584305" cy="323742"/>
    <xdr:sp macro="" textlink="">
      <xdr:nvSpPr>
        <xdr:cNvPr id="67" name="66 CuadroTexto">
          <a:hlinkClick xmlns:r="http://schemas.openxmlformats.org/officeDocument/2006/relationships" r:id="rId5"/>
        </xdr:cNvPr>
        <xdr:cNvSpPr txBox="1"/>
      </xdr:nvSpPr>
      <xdr:spPr>
        <a:xfrm>
          <a:off x="492071" y="4890931"/>
          <a:ext cx="1584305" cy="323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chemeClr val="bg1"/>
              </a:solidFill>
            </a:rPr>
            <a:t>Fijación</a:t>
          </a:r>
          <a:r>
            <a:rPr lang="es-ES" sz="1600" b="1" baseline="0">
              <a:solidFill>
                <a:schemeClr val="bg1"/>
              </a:solidFill>
            </a:rPr>
            <a:t> de metas</a:t>
          </a:r>
          <a:endParaRPr lang="es-ES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</xdr:col>
      <xdr:colOff>272045</xdr:colOff>
      <xdr:row>24</xdr:row>
      <xdr:rowOff>153797</xdr:rowOff>
    </xdr:from>
    <xdr:ext cx="106950" cy="217727"/>
    <xdr:sp macro="" textlink="">
      <xdr:nvSpPr>
        <xdr:cNvPr id="68" name="67 CuadroTexto">
          <a:hlinkClick xmlns:r="http://schemas.openxmlformats.org/officeDocument/2006/relationships" r:id="rId5"/>
        </xdr:cNvPr>
        <xdr:cNvSpPr txBox="1"/>
      </xdr:nvSpPr>
      <xdr:spPr>
        <a:xfrm>
          <a:off x="522709" y="478367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673720</xdr:colOff>
      <xdr:row>21</xdr:row>
      <xdr:rowOff>34847</xdr:rowOff>
    </xdr:from>
    <xdr:to>
      <xdr:col>4</xdr:col>
      <xdr:colOff>34848</xdr:colOff>
      <xdr:row>21</xdr:row>
      <xdr:rowOff>36435</xdr:rowOff>
    </xdr:to>
    <xdr:cxnSp macro="">
      <xdr:nvCxnSpPr>
        <xdr:cNvPr id="71" name="70 Conector recto"/>
        <xdr:cNvCxnSpPr/>
      </xdr:nvCxnSpPr>
      <xdr:spPr>
        <a:xfrm>
          <a:off x="673720" y="3937774"/>
          <a:ext cx="2427713" cy="1588"/>
        </a:xfrm>
        <a:prstGeom prst="line">
          <a:avLst/>
        </a:prstGeom>
        <a:ln>
          <a:solidFill>
            <a:schemeClr val="bg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56897</xdr:colOff>
      <xdr:row>25</xdr:row>
      <xdr:rowOff>73678</xdr:rowOff>
    </xdr:from>
    <xdr:to>
      <xdr:col>1</xdr:col>
      <xdr:colOff>207903</xdr:colOff>
      <xdr:row>26</xdr:row>
      <xdr:rowOff>27215</xdr:rowOff>
    </xdr:to>
    <xdr:sp macro="" textlink="">
      <xdr:nvSpPr>
        <xdr:cNvPr id="72" name="71 Conector"/>
        <xdr:cNvSpPr/>
      </xdr:nvSpPr>
      <xdr:spPr>
        <a:xfrm>
          <a:off x="301826" y="4666089"/>
          <a:ext cx="151006" cy="137233"/>
        </a:xfrm>
        <a:prstGeom prst="flowChartConnector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58289</xdr:colOff>
      <xdr:row>26</xdr:row>
      <xdr:rowOff>144769</xdr:rowOff>
    </xdr:from>
    <xdr:to>
      <xdr:col>1</xdr:col>
      <xdr:colOff>209295</xdr:colOff>
      <xdr:row>27</xdr:row>
      <xdr:rowOff>98304</xdr:rowOff>
    </xdr:to>
    <xdr:sp macro="" textlink="">
      <xdr:nvSpPr>
        <xdr:cNvPr id="73" name="72 Conector"/>
        <xdr:cNvSpPr/>
      </xdr:nvSpPr>
      <xdr:spPr>
        <a:xfrm>
          <a:off x="303218" y="4920876"/>
          <a:ext cx="151006" cy="137232"/>
        </a:xfrm>
        <a:prstGeom prst="flowChartConnector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179233</xdr:colOff>
      <xdr:row>10</xdr:row>
      <xdr:rowOff>72315</xdr:rowOff>
    </xdr:from>
    <xdr:to>
      <xdr:col>4</xdr:col>
      <xdr:colOff>237690</xdr:colOff>
      <xdr:row>13</xdr:row>
      <xdr:rowOff>24388</xdr:rowOff>
    </xdr:to>
    <xdr:sp macro="" textlink="">
      <xdr:nvSpPr>
        <xdr:cNvPr id="48" name="47 Elipse"/>
        <xdr:cNvSpPr/>
      </xdr:nvSpPr>
      <xdr:spPr>
        <a:xfrm>
          <a:off x="939093" y="1998719"/>
          <a:ext cx="2338035" cy="529995"/>
        </a:xfrm>
        <a:prstGeom prst="ellipse">
          <a:avLst/>
        </a:prstGeom>
        <a:gradFill>
          <a:gsLst>
            <a:gs pos="0">
              <a:schemeClr val="tx2"/>
            </a:gs>
            <a:gs pos="5000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16800000" scaled="0"/>
        </a:gra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648442</xdr:colOff>
      <xdr:row>10</xdr:row>
      <xdr:rowOff>184073</xdr:rowOff>
    </xdr:from>
    <xdr:to>
      <xdr:col>3</xdr:col>
      <xdr:colOff>66388</xdr:colOff>
      <xdr:row>12</xdr:row>
      <xdr:rowOff>119892</xdr:rowOff>
    </xdr:to>
    <xdr:sp macro="" textlink="">
      <xdr:nvSpPr>
        <xdr:cNvPr id="49" name="48 Rectángulo">
          <a:hlinkClick xmlns:r="http://schemas.openxmlformats.org/officeDocument/2006/relationships" r:id="rId6"/>
        </xdr:cNvPr>
        <xdr:cNvSpPr/>
      </xdr:nvSpPr>
      <xdr:spPr>
        <a:xfrm>
          <a:off x="648442" y="2110477"/>
          <a:ext cx="1697525" cy="321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twoCellAnchor>
    <xdr:from>
      <xdr:col>10</xdr:col>
      <xdr:colOff>695325</xdr:colOff>
      <xdr:row>1</xdr:row>
      <xdr:rowOff>171450</xdr:rowOff>
    </xdr:from>
    <xdr:to>
      <xdr:col>11</xdr:col>
      <xdr:colOff>704850</xdr:colOff>
      <xdr:row>5</xdr:row>
      <xdr:rowOff>104775</xdr:rowOff>
    </xdr:to>
    <xdr:pic>
      <xdr:nvPicPr>
        <xdr:cNvPr id="3208531" name="Picture 31" descr="MCj04316260000[1]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91450" y="361950"/>
          <a:ext cx="771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48228</xdr:colOff>
      <xdr:row>2</xdr:row>
      <xdr:rowOff>156740</xdr:rowOff>
    </xdr:from>
    <xdr:to>
      <xdr:col>13</xdr:col>
      <xdr:colOff>72342</xdr:colOff>
      <xdr:row>4</xdr:row>
      <xdr:rowOff>72341</xdr:rowOff>
    </xdr:to>
    <xdr:sp macro="" textlink="">
      <xdr:nvSpPr>
        <xdr:cNvPr id="54" name="53 Rectángulo redondeado"/>
        <xdr:cNvSpPr/>
      </xdr:nvSpPr>
      <xdr:spPr bwMode="auto">
        <a:xfrm>
          <a:off x="9163291" y="542563"/>
          <a:ext cx="783703" cy="301424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s-CR" sz="1100"/>
            <a:t>Gráficos</a:t>
          </a:r>
        </a:p>
      </xdr:txBody>
    </xdr:sp>
    <xdr:clientData/>
  </xdr:twoCellAnchor>
  <xdr:twoCellAnchor>
    <xdr:from>
      <xdr:col>3</xdr:col>
      <xdr:colOff>161925</xdr:colOff>
      <xdr:row>10</xdr:row>
      <xdr:rowOff>57150</xdr:rowOff>
    </xdr:from>
    <xdr:to>
      <xdr:col>4</xdr:col>
      <xdr:colOff>28575</xdr:colOff>
      <xdr:row>13</xdr:row>
      <xdr:rowOff>104775</xdr:rowOff>
    </xdr:to>
    <xdr:pic macro="[1]!irindicadores">
      <xdr:nvPicPr>
        <xdr:cNvPr id="320853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24050" y="196215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</xdr:col>
      <xdr:colOff>238125</xdr:colOff>
      <xdr:row>17</xdr:row>
      <xdr:rowOff>76200</xdr:rowOff>
    </xdr:from>
    <xdr:to>
      <xdr:col>4</xdr:col>
      <xdr:colOff>123825</xdr:colOff>
      <xdr:row>19</xdr:row>
      <xdr:rowOff>123825</xdr:rowOff>
    </xdr:to>
    <xdr:pic>
      <xdr:nvPicPr>
        <xdr:cNvPr id="320853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31772"/>
        <a:stretch>
          <a:fillRect/>
        </a:stretch>
      </xdr:blipFill>
      <xdr:spPr bwMode="auto">
        <a:xfrm>
          <a:off x="2000250" y="3314700"/>
          <a:ext cx="6477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251883</xdr:colOff>
      <xdr:row>27</xdr:row>
      <xdr:rowOff>157780</xdr:rowOff>
    </xdr:from>
    <xdr:ext cx="1098146" cy="355166"/>
    <xdr:sp macro="" textlink="">
      <xdr:nvSpPr>
        <xdr:cNvPr id="50" name="49 CuadroTexto">
          <a:hlinkClick xmlns:r="http://schemas.openxmlformats.org/officeDocument/2006/relationships" r:id="rId11"/>
        </xdr:cNvPr>
        <xdr:cNvSpPr txBox="1"/>
      </xdr:nvSpPr>
      <xdr:spPr>
        <a:xfrm>
          <a:off x="496812" y="5117584"/>
          <a:ext cx="1098146" cy="355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chemeClr val="bg1"/>
              </a:solidFill>
            </a:rPr>
            <a:t>Iniciativas</a:t>
          </a:r>
        </a:p>
      </xdr:txBody>
    </xdr:sp>
    <xdr:clientData/>
  </xdr:oneCellAnchor>
  <xdr:twoCellAnchor>
    <xdr:from>
      <xdr:col>1</xdr:col>
      <xdr:colOff>66335</xdr:colOff>
      <xdr:row>28</xdr:row>
      <xdr:rowOff>78487</xdr:rowOff>
    </xdr:from>
    <xdr:to>
      <xdr:col>1</xdr:col>
      <xdr:colOff>217341</xdr:colOff>
      <xdr:row>29</xdr:row>
      <xdr:rowOff>38488</xdr:rowOff>
    </xdr:to>
    <xdr:sp macro="" textlink="">
      <xdr:nvSpPr>
        <xdr:cNvPr id="51" name="50 Conector"/>
        <xdr:cNvSpPr/>
      </xdr:nvSpPr>
      <xdr:spPr>
        <a:xfrm>
          <a:off x="311264" y="5221987"/>
          <a:ext cx="151006" cy="143697"/>
        </a:xfrm>
        <a:prstGeom prst="flowChartConnector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100"/>
            <a:t> </a:t>
          </a:r>
        </a:p>
      </xdr:txBody>
    </xdr:sp>
    <xdr:clientData/>
  </xdr:twoCellAnchor>
  <xdr:twoCellAnchor>
    <xdr:from>
      <xdr:col>1</xdr:col>
      <xdr:colOff>262885</xdr:colOff>
      <xdr:row>20</xdr:row>
      <xdr:rowOff>70338</xdr:rowOff>
    </xdr:from>
    <xdr:to>
      <xdr:col>4</xdr:col>
      <xdr:colOff>317387</xdr:colOff>
      <xdr:row>23</xdr:row>
      <xdr:rowOff>43979</xdr:rowOff>
    </xdr:to>
    <xdr:sp macro="" textlink="">
      <xdr:nvSpPr>
        <xdr:cNvPr id="44" name="34 Elipse"/>
        <xdr:cNvSpPr/>
      </xdr:nvSpPr>
      <xdr:spPr>
        <a:xfrm>
          <a:off x="507814" y="3744267"/>
          <a:ext cx="2422144" cy="524730"/>
        </a:xfrm>
        <a:prstGeom prst="ellipse">
          <a:avLst/>
        </a:prstGeom>
        <a:gradFill>
          <a:gsLst>
            <a:gs pos="0">
              <a:schemeClr val="tx2"/>
            </a:gs>
            <a:gs pos="5000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17400000" scaled="0"/>
        </a:gra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884</xdr:colOff>
      <xdr:row>20</xdr:row>
      <xdr:rowOff>155484</xdr:rowOff>
    </xdr:from>
    <xdr:to>
      <xdr:col>3</xdr:col>
      <xdr:colOff>131691</xdr:colOff>
      <xdr:row>22</xdr:row>
      <xdr:rowOff>178729</xdr:rowOff>
    </xdr:to>
    <xdr:sp macro="" textlink="">
      <xdr:nvSpPr>
        <xdr:cNvPr id="45" name="35 Rectángulo">
          <a:hlinkClick xmlns:r="http://schemas.openxmlformats.org/officeDocument/2006/relationships" r:id="rId12"/>
        </xdr:cNvPr>
        <xdr:cNvSpPr/>
      </xdr:nvSpPr>
      <xdr:spPr>
        <a:xfrm>
          <a:off x="245813" y="3829413"/>
          <a:ext cx="1709235" cy="3906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100" b="1" i="0" strike="noStrike">
              <a:solidFill>
                <a:srgbClr val="000000"/>
              </a:solidFill>
              <a:latin typeface="Calibri"/>
            </a:rPr>
            <a:t>Alineamiento Estratégico</a:t>
          </a:r>
        </a:p>
      </xdr:txBody>
    </xdr:sp>
    <xdr:clientData/>
  </xdr:twoCellAnchor>
  <xdr:twoCellAnchor editAs="oneCell">
    <xdr:from>
      <xdr:col>3</xdr:col>
      <xdr:colOff>238126</xdr:colOff>
      <xdr:row>20</xdr:row>
      <xdr:rowOff>163286</xdr:rowOff>
    </xdr:from>
    <xdr:to>
      <xdr:col>4</xdr:col>
      <xdr:colOff>162314</xdr:colOff>
      <xdr:row>22</xdr:row>
      <xdr:rowOff>149679</xdr:rowOff>
    </xdr:to>
    <xdr:pic>
      <xdr:nvPicPr>
        <xdr:cNvPr id="47" name="Picture 2" descr="Muchas Gracias"/>
        <xdr:cNvPicPr>
          <a:picLocks noChangeAspect="1" noChangeArrowheads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2061483" y="3837215"/>
          <a:ext cx="713402" cy="353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374650</xdr:colOff>
      <xdr:row>0</xdr:row>
      <xdr:rowOff>38100</xdr:rowOff>
    </xdr:from>
    <xdr:to>
      <xdr:col>1</xdr:col>
      <xdr:colOff>1422400</xdr:colOff>
      <xdr:row>2</xdr:row>
      <xdr:rowOff>342900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38100"/>
          <a:ext cx="10477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541376</xdr:colOff>
      <xdr:row>1</xdr:row>
      <xdr:rowOff>59960</xdr:rowOff>
    </xdr:from>
    <xdr:to>
      <xdr:col>5</xdr:col>
      <xdr:colOff>618451</xdr:colOff>
      <xdr:row>2</xdr:row>
      <xdr:rowOff>311150</xdr:rowOff>
    </xdr:to>
    <xdr:sp macro="" textlink="">
      <xdr:nvSpPr>
        <xdr:cNvPr id="12" name="16 Rectángulo">
          <a:hlinkClick xmlns:r="http://schemas.openxmlformats.org/officeDocument/2006/relationships" r:id="rId3"/>
        </xdr:cNvPr>
        <xdr:cNvSpPr/>
      </xdr:nvSpPr>
      <xdr:spPr>
        <a:xfrm>
          <a:off x="7691476" y="33936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76614</xdr:colOff>
      <xdr:row>2</xdr:row>
      <xdr:rowOff>254000</xdr:rowOff>
    </xdr:to>
    <xdr:sp macro="" textlink="">
      <xdr:nvSpPr>
        <xdr:cNvPr id="13" name="15 Rectángulo">
          <a:hlinkClick xmlns:r="http://schemas.openxmlformats.org/officeDocument/2006/relationships" r:id="rId4"/>
        </xdr:cNvPr>
        <xdr:cNvSpPr/>
      </xdr:nvSpPr>
      <xdr:spPr>
        <a:xfrm>
          <a:off x="3289300" y="27940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722439</xdr:colOff>
      <xdr:row>1</xdr:row>
      <xdr:rowOff>82041</xdr:rowOff>
    </xdr:from>
    <xdr:to>
      <xdr:col>6</xdr:col>
      <xdr:colOff>387872</xdr:colOff>
      <xdr:row>2</xdr:row>
      <xdr:rowOff>349250</xdr:rowOff>
    </xdr:to>
    <xdr:sp macro="" textlink="">
      <xdr:nvSpPr>
        <xdr:cNvPr id="14" name="35 Rectángulo">
          <a:hlinkClick xmlns:r="http://schemas.openxmlformats.org/officeDocument/2006/relationships" r:id="rId5"/>
        </xdr:cNvPr>
        <xdr:cNvSpPr/>
      </xdr:nvSpPr>
      <xdr:spPr>
        <a:xfrm>
          <a:off x="9955339" y="3614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9</xdr:col>
      <xdr:colOff>340026</xdr:colOff>
      <xdr:row>1</xdr:row>
      <xdr:rowOff>123682</xdr:rowOff>
    </xdr:from>
    <xdr:ext cx="2663421" cy="485918"/>
    <xdr:sp macro="" textlink="">
      <xdr:nvSpPr>
        <xdr:cNvPr id="15" name="65 CuadroTexto">
          <a:hlinkClick xmlns:r="http://schemas.openxmlformats.org/officeDocument/2006/relationships" r:id="rId6"/>
        </xdr:cNvPr>
        <xdr:cNvSpPr txBox="1"/>
      </xdr:nvSpPr>
      <xdr:spPr>
        <a:xfrm>
          <a:off x="14525926" y="40308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12</xdr:col>
      <xdr:colOff>605313</xdr:colOff>
      <xdr:row>1</xdr:row>
      <xdr:rowOff>95250</xdr:rowOff>
    </xdr:from>
    <xdr:ext cx="1670201" cy="514349"/>
    <xdr:sp macro="" textlink="">
      <xdr:nvSpPr>
        <xdr:cNvPr id="16" name="66 CuadroTexto">
          <a:hlinkClick xmlns:r="http://schemas.openxmlformats.org/officeDocument/2006/relationships" r:id="rId7"/>
        </xdr:cNvPr>
        <xdr:cNvSpPr txBox="1"/>
      </xdr:nvSpPr>
      <xdr:spPr>
        <a:xfrm>
          <a:off x="17255013" y="3746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126485</xdr:colOff>
      <xdr:row>1</xdr:row>
      <xdr:rowOff>19020</xdr:rowOff>
    </xdr:from>
    <xdr:to>
      <xdr:col>4</xdr:col>
      <xdr:colOff>422058</xdr:colOff>
      <xdr:row>2</xdr:row>
      <xdr:rowOff>273049</xdr:rowOff>
    </xdr:to>
    <xdr:sp macro="" textlink="">
      <xdr:nvSpPr>
        <xdr:cNvPr id="17" name="48 Rectángulo">
          <a:hlinkClick xmlns:r="http://schemas.openxmlformats.org/officeDocument/2006/relationships" r:id="rId8"/>
        </xdr:cNvPr>
        <xdr:cNvSpPr/>
      </xdr:nvSpPr>
      <xdr:spPr>
        <a:xfrm>
          <a:off x="5460485" y="29842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14</xdr:col>
      <xdr:colOff>741748</xdr:colOff>
      <xdr:row>1</xdr:row>
      <xdr:rowOff>113623</xdr:rowOff>
    </xdr:from>
    <xdr:ext cx="1145891" cy="476927"/>
    <xdr:sp macro="" textlink="">
      <xdr:nvSpPr>
        <xdr:cNvPr id="18" name="49 CuadroTexto">
          <a:hlinkClick xmlns:r="http://schemas.openxmlformats.org/officeDocument/2006/relationships" r:id="rId9"/>
        </xdr:cNvPr>
        <xdr:cNvSpPr txBox="1"/>
      </xdr:nvSpPr>
      <xdr:spPr>
        <a:xfrm>
          <a:off x="18966248" y="39302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6</xdr:col>
      <xdr:colOff>498479</xdr:colOff>
      <xdr:row>1</xdr:row>
      <xdr:rowOff>98936</xdr:rowOff>
    </xdr:from>
    <xdr:to>
      <xdr:col>9</xdr:col>
      <xdr:colOff>270431</xdr:colOff>
      <xdr:row>2</xdr:row>
      <xdr:rowOff>330200</xdr:rowOff>
    </xdr:to>
    <xdr:sp macro="" textlink="">
      <xdr:nvSpPr>
        <xdr:cNvPr id="19" name="35 Rectángulo">
          <a:hlinkClick xmlns:r="http://schemas.openxmlformats.org/officeDocument/2006/relationships" r:id="rId10"/>
        </xdr:cNvPr>
        <xdr:cNvSpPr/>
      </xdr:nvSpPr>
      <xdr:spPr>
        <a:xfrm>
          <a:off x="12258679" y="3783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63500</xdr:rowOff>
    </xdr:from>
    <xdr:to>
      <xdr:col>1</xdr:col>
      <xdr:colOff>1257300</xdr:colOff>
      <xdr:row>2</xdr:row>
      <xdr:rowOff>368300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63500"/>
          <a:ext cx="10477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541376</xdr:colOff>
      <xdr:row>1</xdr:row>
      <xdr:rowOff>59960</xdr:rowOff>
    </xdr:from>
    <xdr:to>
      <xdr:col>4</xdr:col>
      <xdr:colOff>2701251</xdr:colOff>
      <xdr:row>2</xdr:row>
      <xdr:rowOff>311150</xdr:rowOff>
    </xdr:to>
    <xdr:sp macro="" textlink="">
      <xdr:nvSpPr>
        <xdr:cNvPr id="12" name="16 Rectángulo">
          <a:hlinkClick xmlns:r="http://schemas.openxmlformats.org/officeDocument/2006/relationships" r:id="rId3"/>
        </xdr:cNvPr>
        <xdr:cNvSpPr/>
      </xdr:nvSpPr>
      <xdr:spPr>
        <a:xfrm>
          <a:off x="7691476" y="33936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76614</xdr:colOff>
      <xdr:row>2</xdr:row>
      <xdr:rowOff>254000</xdr:rowOff>
    </xdr:to>
    <xdr:sp macro="" textlink="">
      <xdr:nvSpPr>
        <xdr:cNvPr id="13" name="15 Rectángulo">
          <a:hlinkClick xmlns:r="http://schemas.openxmlformats.org/officeDocument/2006/relationships" r:id="rId4"/>
        </xdr:cNvPr>
        <xdr:cNvSpPr/>
      </xdr:nvSpPr>
      <xdr:spPr>
        <a:xfrm>
          <a:off x="3289300" y="27940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100139</xdr:colOff>
      <xdr:row>1</xdr:row>
      <xdr:rowOff>82041</xdr:rowOff>
    </xdr:from>
    <xdr:to>
      <xdr:col>5</xdr:col>
      <xdr:colOff>2292872</xdr:colOff>
      <xdr:row>2</xdr:row>
      <xdr:rowOff>349250</xdr:rowOff>
    </xdr:to>
    <xdr:sp macro="" textlink="">
      <xdr:nvSpPr>
        <xdr:cNvPr id="14" name="35 Rectángulo">
          <a:hlinkClick xmlns:r="http://schemas.openxmlformats.org/officeDocument/2006/relationships" r:id="rId5"/>
        </xdr:cNvPr>
        <xdr:cNvSpPr/>
      </xdr:nvSpPr>
      <xdr:spPr>
        <a:xfrm>
          <a:off x="9955339" y="3614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7</xdr:col>
      <xdr:colOff>594026</xdr:colOff>
      <xdr:row>1</xdr:row>
      <xdr:rowOff>123682</xdr:rowOff>
    </xdr:from>
    <xdr:ext cx="2663421" cy="485918"/>
    <xdr:sp macro="" textlink="">
      <xdr:nvSpPr>
        <xdr:cNvPr id="15" name="65 CuadroTexto">
          <a:hlinkClick xmlns:r="http://schemas.openxmlformats.org/officeDocument/2006/relationships" r:id="rId6"/>
        </xdr:cNvPr>
        <xdr:cNvSpPr txBox="1"/>
      </xdr:nvSpPr>
      <xdr:spPr>
        <a:xfrm>
          <a:off x="14525926" y="40308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11</xdr:col>
      <xdr:colOff>618013</xdr:colOff>
      <xdr:row>1</xdr:row>
      <xdr:rowOff>95250</xdr:rowOff>
    </xdr:from>
    <xdr:ext cx="1670201" cy="514349"/>
    <xdr:sp macro="" textlink="">
      <xdr:nvSpPr>
        <xdr:cNvPr id="16" name="66 CuadroTexto">
          <a:hlinkClick xmlns:r="http://schemas.openxmlformats.org/officeDocument/2006/relationships" r:id="rId7"/>
        </xdr:cNvPr>
        <xdr:cNvSpPr txBox="1"/>
      </xdr:nvSpPr>
      <xdr:spPr>
        <a:xfrm>
          <a:off x="17255013" y="3746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126485</xdr:colOff>
      <xdr:row>1</xdr:row>
      <xdr:rowOff>19020</xdr:rowOff>
    </xdr:from>
    <xdr:to>
      <xdr:col>4</xdr:col>
      <xdr:colOff>422058</xdr:colOff>
      <xdr:row>2</xdr:row>
      <xdr:rowOff>273049</xdr:rowOff>
    </xdr:to>
    <xdr:sp macro="" textlink="">
      <xdr:nvSpPr>
        <xdr:cNvPr id="17" name="48 Rectángulo">
          <a:hlinkClick xmlns:r="http://schemas.openxmlformats.org/officeDocument/2006/relationships" r:id="rId8"/>
        </xdr:cNvPr>
        <xdr:cNvSpPr/>
      </xdr:nvSpPr>
      <xdr:spPr>
        <a:xfrm>
          <a:off x="5460485" y="29842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13</xdr:col>
      <xdr:colOff>754448</xdr:colOff>
      <xdr:row>1</xdr:row>
      <xdr:rowOff>113623</xdr:rowOff>
    </xdr:from>
    <xdr:ext cx="1145891" cy="476927"/>
    <xdr:sp macro="" textlink="">
      <xdr:nvSpPr>
        <xdr:cNvPr id="18" name="49 CuadroTexto">
          <a:hlinkClick xmlns:r="http://schemas.openxmlformats.org/officeDocument/2006/relationships" r:id="rId9"/>
        </xdr:cNvPr>
        <xdr:cNvSpPr txBox="1"/>
      </xdr:nvSpPr>
      <xdr:spPr>
        <a:xfrm>
          <a:off x="18966248" y="39302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5</xdr:col>
      <xdr:colOff>2403479</xdr:colOff>
      <xdr:row>1</xdr:row>
      <xdr:rowOff>98936</xdr:rowOff>
    </xdr:from>
    <xdr:to>
      <xdr:col>7</xdr:col>
      <xdr:colOff>524431</xdr:colOff>
      <xdr:row>2</xdr:row>
      <xdr:rowOff>330200</xdr:rowOff>
    </xdr:to>
    <xdr:sp macro="" textlink="">
      <xdr:nvSpPr>
        <xdr:cNvPr id="19" name="35 Rectángulo">
          <a:hlinkClick xmlns:r="http://schemas.openxmlformats.org/officeDocument/2006/relationships" r:id="rId10"/>
        </xdr:cNvPr>
        <xdr:cNvSpPr/>
      </xdr:nvSpPr>
      <xdr:spPr>
        <a:xfrm>
          <a:off x="12258679" y="3783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88900</xdr:rowOff>
    </xdr:from>
    <xdr:to>
      <xdr:col>1</xdr:col>
      <xdr:colOff>1104900</xdr:colOff>
      <xdr:row>2</xdr:row>
      <xdr:rowOff>393700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750" y="88900"/>
          <a:ext cx="10477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820776</xdr:colOff>
      <xdr:row>1</xdr:row>
      <xdr:rowOff>59960</xdr:rowOff>
    </xdr:from>
    <xdr:to>
      <xdr:col>5</xdr:col>
      <xdr:colOff>402551</xdr:colOff>
      <xdr:row>2</xdr:row>
      <xdr:rowOff>311150</xdr:rowOff>
    </xdr:to>
    <xdr:sp macro="" textlink="">
      <xdr:nvSpPr>
        <xdr:cNvPr id="12" name="16 Rectángulo">
          <a:hlinkClick xmlns:r="http://schemas.openxmlformats.org/officeDocument/2006/relationships" r:id="rId3"/>
        </xdr:cNvPr>
        <xdr:cNvSpPr/>
      </xdr:nvSpPr>
      <xdr:spPr>
        <a:xfrm>
          <a:off x="7691476" y="33936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76614</xdr:colOff>
      <xdr:row>2</xdr:row>
      <xdr:rowOff>254000</xdr:rowOff>
    </xdr:to>
    <xdr:sp macro="" textlink="">
      <xdr:nvSpPr>
        <xdr:cNvPr id="13" name="15 Rectángulo">
          <a:hlinkClick xmlns:r="http://schemas.openxmlformats.org/officeDocument/2006/relationships" r:id="rId4"/>
        </xdr:cNvPr>
        <xdr:cNvSpPr/>
      </xdr:nvSpPr>
      <xdr:spPr>
        <a:xfrm>
          <a:off x="3289300" y="27940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506539</xdr:colOff>
      <xdr:row>1</xdr:row>
      <xdr:rowOff>82041</xdr:rowOff>
    </xdr:from>
    <xdr:to>
      <xdr:col>6</xdr:col>
      <xdr:colOff>387872</xdr:colOff>
      <xdr:row>2</xdr:row>
      <xdr:rowOff>349250</xdr:rowOff>
    </xdr:to>
    <xdr:sp macro="" textlink="">
      <xdr:nvSpPr>
        <xdr:cNvPr id="14" name="35 Rectángulo">
          <a:hlinkClick xmlns:r="http://schemas.openxmlformats.org/officeDocument/2006/relationships" r:id="rId5"/>
        </xdr:cNvPr>
        <xdr:cNvSpPr/>
      </xdr:nvSpPr>
      <xdr:spPr>
        <a:xfrm>
          <a:off x="9955339" y="3614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7</xdr:col>
      <xdr:colOff>682926</xdr:colOff>
      <xdr:row>1</xdr:row>
      <xdr:rowOff>123682</xdr:rowOff>
    </xdr:from>
    <xdr:ext cx="2663421" cy="485918"/>
    <xdr:sp macro="" textlink="">
      <xdr:nvSpPr>
        <xdr:cNvPr id="15" name="65 CuadroTexto">
          <a:hlinkClick xmlns:r="http://schemas.openxmlformats.org/officeDocument/2006/relationships" r:id="rId6"/>
        </xdr:cNvPr>
        <xdr:cNvSpPr txBox="1"/>
      </xdr:nvSpPr>
      <xdr:spPr>
        <a:xfrm>
          <a:off x="14525926" y="40308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11</xdr:col>
      <xdr:colOff>706913</xdr:colOff>
      <xdr:row>1</xdr:row>
      <xdr:rowOff>95250</xdr:rowOff>
    </xdr:from>
    <xdr:ext cx="1670201" cy="514349"/>
    <xdr:sp macro="" textlink="">
      <xdr:nvSpPr>
        <xdr:cNvPr id="16" name="66 CuadroTexto">
          <a:hlinkClick xmlns:r="http://schemas.openxmlformats.org/officeDocument/2006/relationships" r:id="rId7"/>
        </xdr:cNvPr>
        <xdr:cNvSpPr txBox="1"/>
      </xdr:nvSpPr>
      <xdr:spPr>
        <a:xfrm>
          <a:off x="17255013" y="3746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126485</xdr:colOff>
      <xdr:row>1</xdr:row>
      <xdr:rowOff>19020</xdr:rowOff>
    </xdr:from>
    <xdr:to>
      <xdr:col>4</xdr:col>
      <xdr:colOff>701458</xdr:colOff>
      <xdr:row>2</xdr:row>
      <xdr:rowOff>273049</xdr:rowOff>
    </xdr:to>
    <xdr:sp macro="" textlink="">
      <xdr:nvSpPr>
        <xdr:cNvPr id="17" name="48 Rectángulo">
          <a:hlinkClick xmlns:r="http://schemas.openxmlformats.org/officeDocument/2006/relationships" r:id="rId8"/>
        </xdr:cNvPr>
        <xdr:cNvSpPr/>
      </xdr:nvSpPr>
      <xdr:spPr>
        <a:xfrm>
          <a:off x="5460485" y="29842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14</xdr:col>
      <xdr:colOff>55948</xdr:colOff>
      <xdr:row>1</xdr:row>
      <xdr:rowOff>113623</xdr:rowOff>
    </xdr:from>
    <xdr:ext cx="1145891" cy="476927"/>
    <xdr:sp macro="" textlink="">
      <xdr:nvSpPr>
        <xdr:cNvPr id="18" name="49 CuadroTexto">
          <a:hlinkClick xmlns:r="http://schemas.openxmlformats.org/officeDocument/2006/relationships" r:id="rId9"/>
        </xdr:cNvPr>
        <xdr:cNvSpPr txBox="1"/>
      </xdr:nvSpPr>
      <xdr:spPr>
        <a:xfrm>
          <a:off x="18966248" y="39302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6</xdr:col>
      <xdr:colOff>498479</xdr:colOff>
      <xdr:row>1</xdr:row>
      <xdr:rowOff>98936</xdr:rowOff>
    </xdr:from>
    <xdr:to>
      <xdr:col>7</xdr:col>
      <xdr:colOff>613331</xdr:colOff>
      <xdr:row>2</xdr:row>
      <xdr:rowOff>330200</xdr:rowOff>
    </xdr:to>
    <xdr:sp macro="" textlink="">
      <xdr:nvSpPr>
        <xdr:cNvPr id="19" name="35 Rectángulo">
          <a:hlinkClick xmlns:r="http://schemas.openxmlformats.org/officeDocument/2006/relationships" r:id="rId10"/>
        </xdr:cNvPr>
        <xdr:cNvSpPr/>
      </xdr:nvSpPr>
      <xdr:spPr>
        <a:xfrm>
          <a:off x="12258679" y="3783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50800</xdr:rowOff>
    </xdr:from>
    <xdr:to>
      <xdr:col>1</xdr:col>
      <xdr:colOff>1282700</xdr:colOff>
      <xdr:row>2</xdr:row>
      <xdr:rowOff>355600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550" y="50800"/>
          <a:ext cx="10477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541376</xdr:colOff>
      <xdr:row>1</xdr:row>
      <xdr:rowOff>59960</xdr:rowOff>
    </xdr:from>
    <xdr:to>
      <xdr:col>4</xdr:col>
      <xdr:colOff>2701251</xdr:colOff>
      <xdr:row>2</xdr:row>
      <xdr:rowOff>311150</xdr:rowOff>
    </xdr:to>
    <xdr:sp macro="" textlink="">
      <xdr:nvSpPr>
        <xdr:cNvPr id="12" name="16 Rectángulo">
          <a:hlinkClick xmlns:r="http://schemas.openxmlformats.org/officeDocument/2006/relationships" r:id="rId3"/>
        </xdr:cNvPr>
        <xdr:cNvSpPr/>
      </xdr:nvSpPr>
      <xdr:spPr>
        <a:xfrm>
          <a:off x="7691476" y="33936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76614</xdr:colOff>
      <xdr:row>2</xdr:row>
      <xdr:rowOff>254000</xdr:rowOff>
    </xdr:to>
    <xdr:sp macro="" textlink="">
      <xdr:nvSpPr>
        <xdr:cNvPr id="13" name="15 Rectángulo">
          <a:hlinkClick xmlns:r="http://schemas.openxmlformats.org/officeDocument/2006/relationships" r:id="rId4"/>
        </xdr:cNvPr>
        <xdr:cNvSpPr/>
      </xdr:nvSpPr>
      <xdr:spPr>
        <a:xfrm>
          <a:off x="3289300" y="27940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100139</xdr:colOff>
      <xdr:row>1</xdr:row>
      <xdr:rowOff>82041</xdr:rowOff>
    </xdr:from>
    <xdr:to>
      <xdr:col>5</xdr:col>
      <xdr:colOff>2292872</xdr:colOff>
      <xdr:row>2</xdr:row>
      <xdr:rowOff>349250</xdr:rowOff>
    </xdr:to>
    <xdr:sp macro="" textlink="">
      <xdr:nvSpPr>
        <xdr:cNvPr id="14" name="35 Rectángulo">
          <a:hlinkClick xmlns:r="http://schemas.openxmlformats.org/officeDocument/2006/relationships" r:id="rId5"/>
        </xdr:cNvPr>
        <xdr:cNvSpPr/>
      </xdr:nvSpPr>
      <xdr:spPr>
        <a:xfrm>
          <a:off x="9955339" y="3614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7</xdr:col>
      <xdr:colOff>594026</xdr:colOff>
      <xdr:row>1</xdr:row>
      <xdr:rowOff>123682</xdr:rowOff>
    </xdr:from>
    <xdr:ext cx="2663421" cy="485918"/>
    <xdr:sp macro="" textlink="">
      <xdr:nvSpPr>
        <xdr:cNvPr id="15" name="65 CuadroTexto">
          <a:hlinkClick xmlns:r="http://schemas.openxmlformats.org/officeDocument/2006/relationships" r:id="rId6"/>
        </xdr:cNvPr>
        <xdr:cNvSpPr txBox="1"/>
      </xdr:nvSpPr>
      <xdr:spPr>
        <a:xfrm>
          <a:off x="14525926" y="40308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11</xdr:col>
      <xdr:colOff>618013</xdr:colOff>
      <xdr:row>1</xdr:row>
      <xdr:rowOff>95250</xdr:rowOff>
    </xdr:from>
    <xdr:ext cx="1670201" cy="514349"/>
    <xdr:sp macro="" textlink="">
      <xdr:nvSpPr>
        <xdr:cNvPr id="16" name="66 CuadroTexto">
          <a:hlinkClick xmlns:r="http://schemas.openxmlformats.org/officeDocument/2006/relationships" r:id="rId7"/>
        </xdr:cNvPr>
        <xdr:cNvSpPr txBox="1"/>
      </xdr:nvSpPr>
      <xdr:spPr>
        <a:xfrm>
          <a:off x="17255013" y="3746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126485</xdr:colOff>
      <xdr:row>1</xdr:row>
      <xdr:rowOff>19020</xdr:rowOff>
    </xdr:from>
    <xdr:to>
      <xdr:col>4</xdr:col>
      <xdr:colOff>422058</xdr:colOff>
      <xdr:row>2</xdr:row>
      <xdr:rowOff>273049</xdr:rowOff>
    </xdr:to>
    <xdr:sp macro="" textlink="">
      <xdr:nvSpPr>
        <xdr:cNvPr id="17" name="48 Rectángulo">
          <a:hlinkClick xmlns:r="http://schemas.openxmlformats.org/officeDocument/2006/relationships" r:id="rId8"/>
        </xdr:cNvPr>
        <xdr:cNvSpPr/>
      </xdr:nvSpPr>
      <xdr:spPr>
        <a:xfrm>
          <a:off x="5460485" y="29842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13</xdr:col>
      <xdr:colOff>754448</xdr:colOff>
      <xdr:row>1</xdr:row>
      <xdr:rowOff>113623</xdr:rowOff>
    </xdr:from>
    <xdr:ext cx="1145891" cy="476927"/>
    <xdr:sp macro="" textlink="">
      <xdr:nvSpPr>
        <xdr:cNvPr id="18" name="49 CuadroTexto">
          <a:hlinkClick xmlns:r="http://schemas.openxmlformats.org/officeDocument/2006/relationships" r:id="rId9"/>
        </xdr:cNvPr>
        <xdr:cNvSpPr txBox="1"/>
      </xdr:nvSpPr>
      <xdr:spPr>
        <a:xfrm>
          <a:off x="18966248" y="39302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5</xdr:col>
      <xdr:colOff>2403479</xdr:colOff>
      <xdr:row>1</xdr:row>
      <xdr:rowOff>98936</xdr:rowOff>
    </xdr:from>
    <xdr:to>
      <xdr:col>7</xdr:col>
      <xdr:colOff>524431</xdr:colOff>
      <xdr:row>2</xdr:row>
      <xdr:rowOff>330200</xdr:rowOff>
    </xdr:to>
    <xdr:sp macro="" textlink="">
      <xdr:nvSpPr>
        <xdr:cNvPr id="19" name="35 Rectángulo">
          <a:hlinkClick xmlns:r="http://schemas.openxmlformats.org/officeDocument/2006/relationships" r:id="rId10"/>
        </xdr:cNvPr>
        <xdr:cNvSpPr/>
      </xdr:nvSpPr>
      <xdr:spPr>
        <a:xfrm>
          <a:off x="12258679" y="3783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4</xdr:row>
      <xdr:rowOff>9525</xdr:rowOff>
    </xdr:from>
    <xdr:to>
      <xdr:col>8</xdr:col>
      <xdr:colOff>638175</xdr:colOff>
      <xdr:row>17</xdr:row>
      <xdr:rowOff>19050</xdr:rowOff>
    </xdr:to>
    <xdr:graphicFrame macro="">
      <xdr:nvGraphicFramePr>
        <xdr:cNvPr id="2565948" name="5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4</xdr:row>
      <xdr:rowOff>47625</xdr:rowOff>
    </xdr:from>
    <xdr:to>
      <xdr:col>15</xdr:col>
      <xdr:colOff>295275</xdr:colOff>
      <xdr:row>17</xdr:row>
      <xdr:rowOff>57150</xdr:rowOff>
    </xdr:to>
    <xdr:graphicFrame macro="">
      <xdr:nvGraphicFramePr>
        <xdr:cNvPr id="2565949" name="6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390525</xdr:colOff>
      <xdr:row>18</xdr:row>
      <xdr:rowOff>0</xdr:rowOff>
    </xdr:from>
    <xdr:to>
      <xdr:col>8</xdr:col>
      <xdr:colOff>628650</xdr:colOff>
      <xdr:row>31</xdr:row>
      <xdr:rowOff>19050</xdr:rowOff>
    </xdr:to>
    <xdr:graphicFrame macro="">
      <xdr:nvGraphicFramePr>
        <xdr:cNvPr id="2565950" name="7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38100</xdr:colOff>
      <xdr:row>18</xdr:row>
      <xdr:rowOff>0</xdr:rowOff>
    </xdr:from>
    <xdr:to>
      <xdr:col>15</xdr:col>
      <xdr:colOff>276225</xdr:colOff>
      <xdr:row>31</xdr:row>
      <xdr:rowOff>19050</xdr:rowOff>
    </xdr:to>
    <xdr:graphicFrame macro="">
      <xdr:nvGraphicFramePr>
        <xdr:cNvPr id="2565951" name="8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400050</xdr:colOff>
      <xdr:row>33</xdr:row>
      <xdr:rowOff>0</xdr:rowOff>
    </xdr:from>
    <xdr:to>
      <xdr:col>8</xdr:col>
      <xdr:colOff>628650</xdr:colOff>
      <xdr:row>46</xdr:row>
      <xdr:rowOff>28575</xdr:rowOff>
    </xdr:to>
    <xdr:graphicFrame macro="">
      <xdr:nvGraphicFramePr>
        <xdr:cNvPr id="2565952" name="11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390525</xdr:colOff>
      <xdr:row>47</xdr:row>
      <xdr:rowOff>123825</xdr:rowOff>
    </xdr:from>
    <xdr:to>
      <xdr:col>8</xdr:col>
      <xdr:colOff>628650</xdr:colOff>
      <xdr:row>60</xdr:row>
      <xdr:rowOff>152400</xdr:rowOff>
    </xdr:to>
    <xdr:graphicFrame macro="">
      <xdr:nvGraphicFramePr>
        <xdr:cNvPr id="2565953" name="12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33</xdr:row>
      <xdr:rowOff>0</xdr:rowOff>
    </xdr:from>
    <xdr:to>
      <xdr:col>15</xdr:col>
      <xdr:colOff>247650</xdr:colOff>
      <xdr:row>46</xdr:row>
      <xdr:rowOff>28575</xdr:rowOff>
    </xdr:to>
    <xdr:graphicFrame macro="">
      <xdr:nvGraphicFramePr>
        <xdr:cNvPr id="2565954" name="13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371475</xdr:colOff>
      <xdr:row>63</xdr:row>
      <xdr:rowOff>19050</xdr:rowOff>
    </xdr:from>
    <xdr:to>
      <xdr:col>8</xdr:col>
      <xdr:colOff>619125</xdr:colOff>
      <xdr:row>77</xdr:row>
      <xdr:rowOff>9525</xdr:rowOff>
    </xdr:to>
    <xdr:graphicFrame macro="">
      <xdr:nvGraphicFramePr>
        <xdr:cNvPr id="2565955" name="15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190500</xdr:colOff>
      <xdr:row>62</xdr:row>
      <xdr:rowOff>171450</xdr:rowOff>
    </xdr:from>
    <xdr:to>
      <xdr:col>15</xdr:col>
      <xdr:colOff>438150</xdr:colOff>
      <xdr:row>77</xdr:row>
      <xdr:rowOff>161925</xdr:rowOff>
    </xdr:to>
    <xdr:graphicFrame macro="">
      <xdr:nvGraphicFramePr>
        <xdr:cNvPr id="2565956" name="16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342900</xdr:colOff>
      <xdr:row>96</xdr:row>
      <xdr:rowOff>0</xdr:rowOff>
    </xdr:from>
    <xdr:to>
      <xdr:col>8</xdr:col>
      <xdr:colOff>609600</xdr:colOff>
      <xdr:row>111</xdr:row>
      <xdr:rowOff>114300</xdr:rowOff>
    </xdr:to>
    <xdr:graphicFrame macro="">
      <xdr:nvGraphicFramePr>
        <xdr:cNvPr id="2565957" name="19 Gráfico">
          <a:hlinkClick xmlns:r="http://schemas.openxmlformats.org/officeDocument/2006/relationships" r:id="rId1"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31750</xdr:colOff>
      <xdr:row>0</xdr:row>
      <xdr:rowOff>15875</xdr:rowOff>
    </xdr:from>
    <xdr:to>
      <xdr:col>9</xdr:col>
      <xdr:colOff>736600</xdr:colOff>
      <xdr:row>2</xdr:row>
      <xdr:rowOff>139700</xdr:rowOff>
    </xdr:to>
    <xdr:pic macro="[1]!Button8_Click">
      <xdr:nvPicPr>
        <xdr:cNvPr id="2565958" name="Picture 2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75375" y="15875"/>
          <a:ext cx="7048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266700</xdr:colOff>
      <xdr:row>0</xdr:row>
      <xdr:rowOff>63500</xdr:rowOff>
    </xdr:from>
    <xdr:to>
      <xdr:col>8</xdr:col>
      <xdr:colOff>464759</xdr:colOff>
      <xdr:row>2</xdr:row>
      <xdr:rowOff>81039</xdr:rowOff>
    </xdr:to>
    <xdr:sp macro="" textlink="">
      <xdr:nvSpPr>
        <xdr:cNvPr id="13" name="Flecha izquierda 12">
          <a:hlinkClick xmlns:r="http://schemas.openxmlformats.org/officeDocument/2006/relationships" r:id="rId14"/>
        </xdr:cNvPr>
        <xdr:cNvSpPr/>
      </xdr:nvSpPr>
      <xdr:spPr bwMode="auto">
        <a:xfrm>
          <a:off x="4686300" y="63500"/>
          <a:ext cx="985459" cy="538239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R" sz="1100"/>
        </a:p>
      </xdr:txBody>
    </xdr:sp>
    <xdr:clientData/>
  </xdr:twoCellAnchor>
  <xdr:twoCellAnchor>
    <xdr:from>
      <xdr:col>18</xdr:col>
      <xdr:colOff>61650</xdr:colOff>
      <xdr:row>6</xdr:row>
      <xdr:rowOff>98060</xdr:rowOff>
    </xdr:from>
    <xdr:to>
      <xdr:col>20</xdr:col>
      <xdr:colOff>646725</xdr:colOff>
      <xdr:row>8</xdr:row>
      <xdr:rowOff>142072</xdr:rowOff>
    </xdr:to>
    <xdr:sp macro="" textlink="">
      <xdr:nvSpPr>
        <xdr:cNvPr id="22" name="16 Rectángulo">
          <a:hlinkClick xmlns:r="http://schemas.openxmlformats.org/officeDocument/2006/relationships" r:id="rId15"/>
        </xdr:cNvPr>
        <xdr:cNvSpPr/>
      </xdr:nvSpPr>
      <xdr:spPr>
        <a:xfrm>
          <a:off x="12456850" y="1355360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18</xdr:col>
      <xdr:colOff>60024</xdr:colOff>
      <xdr:row>1</xdr:row>
      <xdr:rowOff>0</xdr:rowOff>
    </xdr:from>
    <xdr:to>
      <xdr:col>20</xdr:col>
      <xdr:colOff>606538</xdr:colOff>
      <xdr:row>1</xdr:row>
      <xdr:rowOff>309043</xdr:rowOff>
    </xdr:to>
    <xdr:sp macro="" textlink="">
      <xdr:nvSpPr>
        <xdr:cNvPr id="23" name="15 Rectángulo">
          <a:hlinkClick xmlns:r="http://schemas.openxmlformats.org/officeDocument/2006/relationships" r:id="rId14"/>
        </xdr:cNvPr>
        <xdr:cNvSpPr/>
      </xdr:nvSpPr>
      <xdr:spPr>
        <a:xfrm>
          <a:off x="12455224" y="190500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18</xdr:col>
      <xdr:colOff>58563</xdr:colOff>
      <xdr:row>10</xdr:row>
      <xdr:rowOff>18541</xdr:rowOff>
    </xdr:from>
    <xdr:to>
      <xdr:col>20</xdr:col>
      <xdr:colOff>676496</xdr:colOff>
      <xdr:row>12</xdr:row>
      <xdr:rowOff>54390</xdr:rowOff>
    </xdr:to>
    <xdr:sp macro="" textlink="">
      <xdr:nvSpPr>
        <xdr:cNvPr id="24" name="35 Rectángulo">
          <a:hlinkClick xmlns:r="http://schemas.openxmlformats.org/officeDocument/2006/relationships" r:id="rId16"/>
        </xdr:cNvPr>
        <xdr:cNvSpPr/>
      </xdr:nvSpPr>
      <xdr:spPr>
        <a:xfrm>
          <a:off x="12453763" y="1987041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18</xdr:col>
      <xdr:colOff>0</xdr:colOff>
      <xdr:row>18</xdr:row>
      <xdr:rowOff>47482</xdr:rowOff>
    </xdr:from>
    <xdr:ext cx="2663421" cy="342786"/>
    <xdr:sp macro="" textlink="">
      <xdr:nvSpPr>
        <xdr:cNvPr id="25" name="65 CuadroTexto">
          <a:hlinkClick xmlns:r="http://schemas.openxmlformats.org/officeDocument/2006/relationships" r:id="rId17"/>
        </xdr:cNvPr>
        <xdr:cNvSpPr txBox="1"/>
      </xdr:nvSpPr>
      <xdr:spPr>
        <a:xfrm>
          <a:off x="12395200" y="3438382"/>
          <a:ext cx="266342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18</xdr:col>
      <xdr:colOff>4937</xdr:colOff>
      <xdr:row>20</xdr:row>
      <xdr:rowOff>126735</xdr:rowOff>
    </xdr:from>
    <xdr:ext cx="1670201" cy="342786"/>
    <xdr:sp macro="" textlink="">
      <xdr:nvSpPr>
        <xdr:cNvPr id="26" name="66 CuadroTexto">
          <a:hlinkClick xmlns:r="http://schemas.openxmlformats.org/officeDocument/2006/relationships" r:id="rId18"/>
        </xdr:cNvPr>
        <xdr:cNvSpPr txBox="1"/>
      </xdr:nvSpPr>
      <xdr:spPr>
        <a:xfrm>
          <a:off x="12400137" y="3873235"/>
          <a:ext cx="167020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59509</xdr:colOff>
      <xdr:row>3</xdr:row>
      <xdr:rowOff>76171</xdr:rowOff>
    </xdr:from>
    <xdr:to>
      <xdr:col>20</xdr:col>
      <xdr:colOff>596382</xdr:colOff>
      <xdr:row>5</xdr:row>
      <xdr:rowOff>35639</xdr:rowOff>
    </xdr:to>
    <xdr:sp macro="" textlink="">
      <xdr:nvSpPr>
        <xdr:cNvPr id="27" name="48 Rectángulo">
          <a:hlinkClick xmlns:r="http://schemas.openxmlformats.org/officeDocument/2006/relationships" r:id="rId19"/>
        </xdr:cNvPr>
        <xdr:cNvSpPr/>
      </xdr:nvSpPr>
      <xdr:spPr>
        <a:xfrm>
          <a:off x="12454709" y="800071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18</xdr:col>
      <xdr:colOff>20722</xdr:colOff>
      <xdr:row>23</xdr:row>
      <xdr:rowOff>43773</xdr:rowOff>
    </xdr:from>
    <xdr:ext cx="1145891" cy="374141"/>
    <xdr:sp macro="" textlink="">
      <xdr:nvSpPr>
        <xdr:cNvPr id="28" name="49 CuadroTexto">
          <a:hlinkClick xmlns:r="http://schemas.openxmlformats.org/officeDocument/2006/relationships" r:id="rId20"/>
        </xdr:cNvPr>
        <xdr:cNvSpPr txBox="1"/>
      </xdr:nvSpPr>
      <xdr:spPr>
        <a:xfrm>
          <a:off x="12415922" y="4323673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18</xdr:col>
      <xdr:colOff>56853</xdr:colOff>
      <xdr:row>13</xdr:row>
      <xdr:rowOff>130686</xdr:rowOff>
    </xdr:from>
    <xdr:to>
      <xdr:col>20</xdr:col>
      <xdr:colOff>679705</xdr:colOff>
      <xdr:row>15</xdr:row>
      <xdr:rowOff>166534</xdr:rowOff>
    </xdr:to>
    <xdr:sp macro="" textlink="">
      <xdr:nvSpPr>
        <xdr:cNvPr id="29" name="35 Rectángulo">
          <a:hlinkClick xmlns:r="http://schemas.openxmlformats.org/officeDocument/2006/relationships" r:id="rId21"/>
        </xdr:cNvPr>
        <xdr:cNvSpPr/>
      </xdr:nvSpPr>
      <xdr:spPr>
        <a:xfrm>
          <a:off x="12452053" y="2632586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95250</xdr:rowOff>
    </xdr:from>
    <xdr:to>
      <xdr:col>1</xdr:col>
      <xdr:colOff>1076325</xdr:colOff>
      <xdr:row>2</xdr:row>
      <xdr:rowOff>152400</xdr:rowOff>
    </xdr:to>
    <xdr:pic macro="[1]!Button8_Click">
      <xdr:nvPicPr>
        <xdr:cNvPr id="32164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" y="9525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1039851</xdr:colOff>
      <xdr:row>0</xdr:row>
      <xdr:rowOff>171451</xdr:rowOff>
    </xdr:from>
    <xdr:to>
      <xdr:col>6</xdr:col>
      <xdr:colOff>170776</xdr:colOff>
      <xdr:row>3</xdr:row>
      <xdr:rowOff>57151</xdr:rowOff>
    </xdr:to>
    <xdr:sp macro="" textlink="">
      <xdr:nvSpPr>
        <xdr:cNvPr id="11" name="16 Rectángulo">
          <a:hlinkClick xmlns:r="http://schemas.openxmlformats.org/officeDocument/2006/relationships" r:id="rId3"/>
        </xdr:cNvPr>
        <xdr:cNvSpPr/>
      </xdr:nvSpPr>
      <xdr:spPr>
        <a:xfrm>
          <a:off x="7459701" y="171451"/>
          <a:ext cx="2159875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340139</xdr:colOff>
      <xdr:row>3</xdr:row>
      <xdr:rowOff>28575</xdr:rowOff>
    </xdr:to>
    <xdr:sp macro="" textlink="">
      <xdr:nvSpPr>
        <xdr:cNvPr id="12" name="15 Rectángulo">
          <a:hlinkClick xmlns:r="http://schemas.openxmlformats.org/officeDocument/2006/relationships" r:id="rId4"/>
        </xdr:cNvPr>
        <xdr:cNvSpPr/>
      </xdr:nvSpPr>
      <xdr:spPr>
        <a:xfrm>
          <a:off x="3057525" y="180975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6</xdr:col>
      <xdr:colOff>255714</xdr:colOff>
      <xdr:row>1</xdr:row>
      <xdr:rowOff>15366</xdr:rowOff>
    </xdr:from>
    <xdr:to>
      <xdr:col>7</xdr:col>
      <xdr:colOff>467247</xdr:colOff>
      <xdr:row>3</xdr:row>
      <xdr:rowOff>57150</xdr:rowOff>
    </xdr:to>
    <xdr:sp macro="" textlink="">
      <xdr:nvSpPr>
        <xdr:cNvPr id="13" name="35 Rectángulo">
          <a:hlinkClick xmlns:r="http://schemas.openxmlformats.org/officeDocument/2006/relationships" r:id="rId5"/>
        </xdr:cNvPr>
        <xdr:cNvSpPr/>
      </xdr:nvSpPr>
      <xdr:spPr>
        <a:xfrm>
          <a:off x="9704514" y="1963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8</xdr:col>
      <xdr:colOff>1063926</xdr:colOff>
      <xdr:row>1</xdr:row>
      <xdr:rowOff>28432</xdr:rowOff>
    </xdr:from>
    <xdr:ext cx="2663421" cy="524018"/>
    <xdr:sp macro="" textlink="">
      <xdr:nvSpPr>
        <xdr:cNvPr id="14" name="65 CuadroTexto">
          <a:hlinkClick xmlns:r="http://schemas.openxmlformats.org/officeDocument/2006/relationships" r:id="rId6"/>
        </xdr:cNvPr>
        <xdr:cNvSpPr txBox="1"/>
      </xdr:nvSpPr>
      <xdr:spPr>
        <a:xfrm>
          <a:off x="14284626" y="209407"/>
          <a:ext cx="2663421" cy="5240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12</xdr:col>
      <xdr:colOff>11588</xdr:colOff>
      <xdr:row>1</xdr:row>
      <xdr:rowOff>28575</xdr:rowOff>
    </xdr:from>
    <xdr:ext cx="1670201" cy="514349"/>
    <xdr:sp macro="" textlink="">
      <xdr:nvSpPr>
        <xdr:cNvPr id="15" name="66 CuadroTexto">
          <a:hlinkClick xmlns:r="http://schemas.openxmlformats.org/officeDocument/2006/relationships" r:id="rId7"/>
        </xdr:cNvPr>
        <xdr:cNvSpPr txBox="1"/>
      </xdr:nvSpPr>
      <xdr:spPr>
        <a:xfrm>
          <a:off x="16985138" y="2095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390010</xdr:colOff>
      <xdr:row>1</xdr:row>
      <xdr:rowOff>19020</xdr:rowOff>
    </xdr:from>
    <xdr:to>
      <xdr:col>4</xdr:col>
      <xdr:colOff>920533</xdr:colOff>
      <xdr:row>3</xdr:row>
      <xdr:rowOff>47624</xdr:rowOff>
    </xdr:to>
    <xdr:sp macro="" textlink="">
      <xdr:nvSpPr>
        <xdr:cNvPr id="16" name="48 Rectángulo">
          <a:hlinkClick xmlns:r="http://schemas.openxmlformats.org/officeDocument/2006/relationships" r:id="rId8"/>
        </xdr:cNvPr>
        <xdr:cNvSpPr/>
      </xdr:nvSpPr>
      <xdr:spPr>
        <a:xfrm>
          <a:off x="5228710" y="199995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14</xdr:col>
      <xdr:colOff>151198</xdr:colOff>
      <xdr:row>1</xdr:row>
      <xdr:rowOff>27898</xdr:rowOff>
    </xdr:from>
    <xdr:ext cx="1145891" cy="515027"/>
    <xdr:sp macro="" textlink="">
      <xdr:nvSpPr>
        <xdr:cNvPr id="17" name="49 CuadroTexto">
          <a:hlinkClick xmlns:r="http://schemas.openxmlformats.org/officeDocument/2006/relationships" r:id="rId9"/>
        </xdr:cNvPr>
        <xdr:cNvSpPr txBox="1"/>
      </xdr:nvSpPr>
      <xdr:spPr>
        <a:xfrm>
          <a:off x="18705898" y="208873"/>
          <a:ext cx="1145891" cy="5150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7</xdr:col>
      <xdr:colOff>568329</xdr:colOff>
      <xdr:row>1</xdr:row>
      <xdr:rowOff>32261</xdr:rowOff>
    </xdr:from>
    <xdr:to>
      <xdr:col>8</xdr:col>
      <xdr:colOff>975281</xdr:colOff>
      <xdr:row>3</xdr:row>
      <xdr:rowOff>38100</xdr:rowOff>
    </xdr:to>
    <xdr:sp macro="" textlink="">
      <xdr:nvSpPr>
        <xdr:cNvPr id="18" name="35 Rectángulo">
          <a:hlinkClick xmlns:r="http://schemas.openxmlformats.org/officeDocument/2006/relationships" r:id="rId10"/>
        </xdr:cNvPr>
        <xdr:cNvSpPr/>
      </xdr:nvSpPr>
      <xdr:spPr>
        <a:xfrm>
          <a:off x="11998329" y="2132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1981200</xdr:colOff>
      <xdr:row>0</xdr:row>
      <xdr:rowOff>9525</xdr:rowOff>
    </xdr:from>
    <xdr:to>
      <xdr:col>3</xdr:col>
      <xdr:colOff>381000</xdr:colOff>
      <xdr:row>2</xdr:row>
      <xdr:rowOff>180975</xdr:rowOff>
    </xdr:to>
    <xdr:pic macro="[1]!Button8_Click">
      <xdr:nvPicPr>
        <xdr:cNvPr id="2008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86350" y="952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61650</xdr:colOff>
      <xdr:row>5</xdr:row>
      <xdr:rowOff>239574</xdr:rowOff>
    </xdr:from>
    <xdr:to>
      <xdr:col>10</xdr:col>
      <xdr:colOff>632210</xdr:colOff>
      <xdr:row>6</xdr:row>
      <xdr:rowOff>62244</xdr:rowOff>
    </xdr:to>
    <xdr:sp macro="" textlink="">
      <xdr:nvSpPr>
        <xdr:cNvPr id="3" name="16 Rectángulo">
          <a:hlinkClick xmlns:r="http://schemas.openxmlformats.org/officeDocument/2006/relationships" r:id="rId3"/>
        </xdr:cNvPr>
        <xdr:cNvSpPr/>
      </xdr:nvSpPr>
      <xdr:spPr>
        <a:xfrm>
          <a:off x="9532221" y="1360803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8</xdr:col>
      <xdr:colOff>60024</xdr:colOff>
      <xdr:row>1</xdr:row>
      <xdr:rowOff>0</xdr:rowOff>
    </xdr:from>
    <xdr:to>
      <xdr:col>10</xdr:col>
      <xdr:colOff>592023</xdr:colOff>
      <xdr:row>2</xdr:row>
      <xdr:rowOff>80443</xdr:rowOff>
    </xdr:to>
    <xdr:sp macro="" textlink="">
      <xdr:nvSpPr>
        <xdr:cNvPr id="4" name="15 Rectángulo">
          <a:hlinkClick xmlns:r="http://schemas.openxmlformats.org/officeDocument/2006/relationships" r:id="rId4"/>
        </xdr:cNvPr>
        <xdr:cNvSpPr/>
      </xdr:nvSpPr>
      <xdr:spPr>
        <a:xfrm>
          <a:off x="9530595" y="195943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8</xdr:col>
      <xdr:colOff>58563</xdr:colOff>
      <xdr:row>6</xdr:row>
      <xdr:rowOff>294313</xdr:rowOff>
    </xdr:from>
    <xdr:to>
      <xdr:col>10</xdr:col>
      <xdr:colOff>661981</xdr:colOff>
      <xdr:row>7</xdr:row>
      <xdr:rowOff>261219</xdr:rowOff>
    </xdr:to>
    <xdr:sp macro="" textlink="">
      <xdr:nvSpPr>
        <xdr:cNvPr id="5" name="35 Rectángulo">
          <a:hlinkClick xmlns:r="http://schemas.openxmlformats.org/officeDocument/2006/relationships" r:id="rId5"/>
        </xdr:cNvPr>
        <xdr:cNvSpPr/>
      </xdr:nvSpPr>
      <xdr:spPr>
        <a:xfrm>
          <a:off x="9529134" y="1992484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8</xdr:col>
      <xdr:colOff>0</xdr:colOff>
      <xdr:row>9</xdr:row>
      <xdr:rowOff>145454</xdr:rowOff>
    </xdr:from>
    <xdr:ext cx="2663421" cy="342786"/>
    <xdr:sp macro="" textlink="">
      <xdr:nvSpPr>
        <xdr:cNvPr id="6" name="65 CuadroTexto">
          <a:hlinkClick xmlns:r="http://schemas.openxmlformats.org/officeDocument/2006/relationships" r:id="rId6"/>
        </xdr:cNvPr>
        <xdr:cNvSpPr txBox="1"/>
      </xdr:nvSpPr>
      <xdr:spPr>
        <a:xfrm>
          <a:off x="9470571" y="3443825"/>
          <a:ext cx="266342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8</xdr:col>
      <xdr:colOff>4937</xdr:colOff>
      <xdr:row>12</xdr:row>
      <xdr:rowOff>188421</xdr:rowOff>
    </xdr:from>
    <xdr:ext cx="1670201" cy="342786"/>
    <xdr:sp macro="" textlink="">
      <xdr:nvSpPr>
        <xdr:cNvPr id="7" name="66 CuadroTexto">
          <a:hlinkClick xmlns:r="http://schemas.openxmlformats.org/officeDocument/2006/relationships" r:id="rId7"/>
        </xdr:cNvPr>
        <xdr:cNvSpPr txBox="1"/>
      </xdr:nvSpPr>
      <xdr:spPr>
        <a:xfrm>
          <a:off x="9475508" y="3878678"/>
          <a:ext cx="167020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8</xdr:col>
      <xdr:colOff>59509</xdr:colOff>
      <xdr:row>3</xdr:row>
      <xdr:rowOff>185028</xdr:rowOff>
    </xdr:from>
    <xdr:to>
      <xdr:col>10</xdr:col>
      <xdr:colOff>581867</xdr:colOff>
      <xdr:row>4</xdr:row>
      <xdr:rowOff>206182</xdr:rowOff>
    </xdr:to>
    <xdr:sp macro="" textlink="">
      <xdr:nvSpPr>
        <xdr:cNvPr id="8" name="48 Rectángulo">
          <a:hlinkClick xmlns:r="http://schemas.openxmlformats.org/officeDocument/2006/relationships" r:id="rId8"/>
        </xdr:cNvPr>
        <xdr:cNvSpPr/>
      </xdr:nvSpPr>
      <xdr:spPr>
        <a:xfrm>
          <a:off x="9530080" y="805514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8</xdr:col>
      <xdr:colOff>20722</xdr:colOff>
      <xdr:row>13</xdr:row>
      <xdr:rowOff>105459</xdr:rowOff>
    </xdr:from>
    <xdr:ext cx="1145891" cy="374141"/>
    <xdr:sp macro="" textlink="">
      <xdr:nvSpPr>
        <xdr:cNvPr id="9" name="49 CuadroTexto">
          <a:hlinkClick xmlns:r="http://schemas.openxmlformats.org/officeDocument/2006/relationships" r:id="rId9"/>
        </xdr:cNvPr>
        <xdr:cNvSpPr txBox="1"/>
      </xdr:nvSpPr>
      <xdr:spPr>
        <a:xfrm>
          <a:off x="9491293" y="4329116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8</xdr:col>
      <xdr:colOff>56853</xdr:colOff>
      <xdr:row>8</xdr:row>
      <xdr:rowOff>36343</xdr:rowOff>
    </xdr:from>
    <xdr:to>
      <xdr:col>10</xdr:col>
      <xdr:colOff>665190</xdr:colOff>
      <xdr:row>8</xdr:row>
      <xdr:rowOff>427791</xdr:rowOff>
    </xdr:to>
    <xdr:sp macro="" textlink="">
      <xdr:nvSpPr>
        <xdr:cNvPr id="10" name="35 Rectángulo">
          <a:hlinkClick xmlns:r="http://schemas.openxmlformats.org/officeDocument/2006/relationships" r:id="rId10"/>
        </xdr:cNvPr>
        <xdr:cNvSpPr/>
      </xdr:nvSpPr>
      <xdr:spPr>
        <a:xfrm>
          <a:off x="9527424" y="2638029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1996168</xdr:colOff>
      <xdr:row>0</xdr:row>
      <xdr:rowOff>85724</xdr:rowOff>
    </xdr:from>
    <xdr:to>
      <xdr:col>2</xdr:col>
      <xdr:colOff>2624818</xdr:colOff>
      <xdr:row>2</xdr:row>
      <xdr:rowOff>-1</xdr:rowOff>
    </xdr:to>
    <xdr:pic macro="[1]!Button8_Click">
      <xdr:nvPicPr>
        <xdr:cNvPr id="195814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0454" y="85724"/>
          <a:ext cx="628650" cy="53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211176</xdr:colOff>
      <xdr:row>1</xdr:row>
      <xdr:rowOff>59960</xdr:rowOff>
    </xdr:from>
    <xdr:to>
      <xdr:col>14</xdr:col>
      <xdr:colOff>85051</xdr:colOff>
      <xdr:row>1</xdr:row>
      <xdr:rowOff>402771</xdr:rowOff>
    </xdr:to>
    <xdr:sp macro="" textlink="">
      <xdr:nvSpPr>
        <xdr:cNvPr id="11" name="16 Rectángulo">
          <a:hlinkClick xmlns:r="http://schemas.openxmlformats.org/officeDocument/2006/relationships" r:id="rId3"/>
        </xdr:cNvPr>
        <xdr:cNvSpPr/>
      </xdr:nvSpPr>
      <xdr:spPr>
        <a:xfrm>
          <a:off x="8364576" y="255903"/>
          <a:ext cx="2159875" cy="34281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4</xdr:col>
      <xdr:colOff>619085</xdr:colOff>
      <xdr:row>1</xdr:row>
      <xdr:rowOff>344627</xdr:rowOff>
    </xdr:to>
    <xdr:sp macro="" textlink="">
      <xdr:nvSpPr>
        <xdr:cNvPr id="12" name="15 Rectángulo">
          <a:hlinkClick xmlns:r="http://schemas.openxmlformats.org/officeDocument/2006/relationships" r:id="rId4"/>
        </xdr:cNvPr>
        <xdr:cNvSpPr/>
      </xdr:nvSpPr>
      <xdr:spPr>
        <a:xfrm>
          <a:off x="3962400" y="195943"/>
          <a:ext cx="2121314" cy="3446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14</xdr:col>
      <xdr:colOff>189039</xdr:colOff>
      <xdr:row>1</xdr:row>
      <xdr:rowOff>82041</xdr:rowOff>
    </xdr:from>
    <xdr:to>
      <xdr:col>19</xdr:col>
      <xdr:colOff>95772</xdr:colOff>
      <xdr:row>2</xdr:row>
      <xdr:rowOff>10659</xdr:rowOff>
    </xdr:to>
    <xdr:sp macro="" textlink="">
      <xdr:nvSpPr>
        <xdr:cNvPr id="13" name="35 Rectángulo">
          <a:hlinkClick xmlns:r="http://schemas.openxmlformats.org/officeDocument/2006/relationships" r:id="rId5"/>
        </xdr:cNvPr>
        <xdr:cNvSpPr/>
      </xdr:nvSpPr>
      <xdr:spPr>
        <a:xfrm>
          <a:off x="10628439" y="277984"/>
          <a:ext cx="2192733" cy="3531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24</xdr:col>
      <xdr:colOff>187626</xdr:colOff>
      <xdr:row>1</xdr:row>
      <xdr:rowOff>123682</xdr:rowOff>
    </xdr:from>
    <xdr:ext cx="2663421" cy="313949"/>
    <xdr:sp macro="" textlink="">
      <xdr:nvSpPr>
        <xdr:cNvPr id="14" name="65 CuadroTexto">
          <a:hlinkClick xmlns:r="http://schemas.openxmlformats.org/officeDocument/2006/relationships" r:id="rId6"/>
        </xdr:cNvPr>
        <xdr:cNvSpPr txBox="1"/>
      </xdr:nvSpPr>
      <xdr:spPr>
        <a:xfrm>
          <a:off x="15199026" y="319625"/>
          <a:ext cx="2663421" cy="3139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30</xdr:col>
      <xdr:colOff>173513</xdr:colOff>
      <xdr:row>1</xdr:row>
      <xdr:rowOff>95251</xdr:rowOff>
    </xdr:from>
    <xdr:ext cx="1670201" cy="332318"/>
    <xdr:sp macro="" textlink="">
      <xdr:nvSpPr>
        <xdr:cNvPr id="15" name="66 CuadroTexto">
          <a:hlinkClick xmlns:r="http://schemas.openxmlformats.org/officeDocument/2006/relationships" r:id="rId7"/>
        </xdr:cNvPr>
        <xdr:cNvSpPr txBox="1"/>
      </xdr:nvSpPr>
      <xdr:spPr>
        <a:xfrm>
          <a:off x="17928113" y="291194"/>
          <a:ext cx="1670201" cy="3323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4</xdr:col>
      <xdr:colOff>668956</xdr:colOff>
      <xdr:row>1</xdr:row>
      <xdr:rowOff>19020</xdr:rowOff>
    </xdr:from>
    <xdr:to>
      <xdr:col>9</xdr:col>
      <xdr:colOff>91858</xdr:colOff>
      <xdr:row>1</xdr:row>
      <xdr:rowOff>363665</xdr:rowOff>
    </xdr:to>
    <xdr:sp macro="" textlink="">
      <xdr:nvSpPr>
        <xdr:cNvPr id="16" name="48 Rectángulo">
          <a:hlinkClick xmlns:r="http://schemas.openxmlformats.org/officeDocument/2006/relationships" r:id="rId8"/>
        </xdr:cNvPr>
        <xdr:cNvSpPr/>
      </xdr:nvSpPr>
      <xdr:spPr>
        <a:xfrm>
          <a:off x="6133585" y="214963"/>
          <a:ext cx="2111673" cy="3446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34</xdr:col>
      <xdr:colOff>55948</xdr:colOff>
      <xdr:row>1</xdr:row>
      <xdr:rowOff>113624</xdr:rowOff>
    </xdr:from>
    <xdr:ext cx="1145891" cy="308140"/>
    <xdr:sp macro="" textlink="">
      <xdr:nvSpPr>
        <xdr:cNvPr id="17" name="49 CuadroTexto">
          <a:hlinkClick xmlns:r="http://schemas.openxmlformats.org/officeDocument/2006/relationships" r:id="rId9"/>
        </xdr:cNvPr>
        <xdr:cNvSpPr txBox="1"/>
      </xdr:nvSpPr>
      <xdr:spPr>
        <a:xfrm>
          <a:off x="19639348" y="309567"/>
          <a:ext cx="1145891" cy="3081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19</xdr:col>
      <xdr:colOff>206379</xdr:colOff>
      <xdr:row>1</xdr:row>
      <xdr:rowOff>98936</xdr:rowOff>
    </xdr:from>
    <xdr:to>
      <xdr:col>24</xdr:col>
      <xdr:colOff>118031</xdr:colOff>
      <xdr:row>2</xdr:row>
      <xdr:rowOff>4330</xdr:rowOff>
    </xdr:to>
    <xdr:sp macro="" textlink="">
      <xdr:nvSpPr>
        <xdr:cNvPr id="18" name="35 Rectángulo">
          <a:hlinkClick xmlns:r="http://schemas.openxmlformats.org/officeDocument/2006/relationships" r:id="rId10"/>
        </xdr:cNvPr>
        <xdr:cNvSpPr/>
      </xdr:nvSpPr>
      <xdr:spPr>
        <a:xfrm>
          <a:off x="12931779" y="294879"/>
          <a:ext cx="2197652" cy="3299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4</xdr:row>
      <xdr:rowOff>171450</xdr:rowOff>
    </xdr:from>
    <xdr:to>
      <xdr:col>13</xdr:col>
      <xdr:colOff>104775</xdr:colOff>
      <xdr:row>8</xdr:row>
      <xdr:rowOff>133350</xdr:rowOff>
    </xdr:to>
    <xdr:sp macro="" textlink="">
      <xdr:nvSpPr>
        <xdr:cNvPr id="3135998" name="Text Box 5"/>
        <xdr:cNvSpPr txBox="1">
          <a:spLocks noChangeArrowheads="1"/>
        </xdr:cNvSpPr>
      </xdr:nvSpPr>
      <xdr:spPr bwMode="auto">
        <a:xfrm>
          <a:off x="3962400" y="1190625"/>
          <a:ext cx="5219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533400</xdr:colOff>
      <xdr:row>4</xdr:row>
      <xdr:rowOff>57150</xdr:rowOff>
    </xdr:from>
    <xdr:to>
      <xdr:col>15</xdr:col>
      <xdr:colOff>571500</xdr:colOff>
      <xdr:row>8</xdr:row>
      <xdr:rowOff>79375</xdr:rowOff>
    </xdr:to>
    <xdr:sp macro="" textlink="">
      <xdr:nvSpPr>
        <xdr:cNvPr id="86" name="39 Recortar rectángulo de esquina diagonal"/>
        <xdr:cNvSpPr>
          <a:spLocks noChangeArrowheads="1"/>
        </xdr:cNvSpPr>
      </xdr:nvSpPr>
      <xdr:spPr bwMode="auto">
        <a:xfrm>
          <a:off x="1993900" y="1089025"/>
          <a:ext cx="9182100" cy="641350"/>
        </a:xfrm>
        <a:custGeom>
          <a:avLst/>
          <a:gdLst>
            <a:gd name="T0" fmla="*/ 6517649 w 6517649"/>
            <a:gd name="T1" fmla="*/ 402465 h 804930"/>
            <a:gd name="T2" fmla="*/ 3258825 w 6517649"/>
            <a:gd name="T3" fmla="*/ 804930 h 804930"/>
            <a:gd name="T4" fmla="*/ 0 w 6517649"/>
            <a:gd name="T5" fmla="*/ 402465 h 804930"/>
            <a:gd name="T6" fmla="*/ 3258825 w 6517649"/>
            <a:gd name="T7" fmla="*/ 0 h 80493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67079 w 6517649"/>
            <a:gd name="T13" fmla="*/ 67079 h 804930"/>
            <a:gd name="T14" fmla="*/ 6450570 w 6517649"/>
            <a:gd name="T15" fmla="*/ 737851 h 80493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517649" h="804930">
              <a:moveTo>
                <a:pt x="0" y="0"/>
              </a:moveTo>
              <a:lnTo>
                <a:pt x="6383491" y="0"/>
              </a:lnTo>
              <a:lnTo>
                <a:pt x="6517649" y="134158"/>
              </a:lnTo>
              <a:lnTo>
                <a:pt x="6517649" y="804930"/>
              </a:lnTo>
              <a:lnTo>
                <a:pt x="134158" y="804930"/>
              </a:lnTo>
              <a:lnTo>
                <a:pt x="0" y="670772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10253F"/>
            </a:gs>
            <a:gs pos="50000">
              <a:srgbClr val="1F497D"/>
            </a:gs>
            <a:gs pos="100000">
              <a:srgbClr val="558ED5"/>
            </a:gs>
          </a:gsLst>
          <a:lin ang="16800000"/>
        </a:gra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 sz="1000"/>
          </a:pPr>
          <a:endParaRPr lang="es-CR" sz="2000" b="1" i="1" kern="1200">
            <a:solidFill>
              <a:schemeClr val="bg1"/>
            </a:solidFill>
            <a:latin typeface="Times New Roman" pitchFamily="18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653143</xdr:colOff>
      <xdr:row>20</xdr:row>
      <xdr:rowOff>114299</xdr:rowOff>
    </xdr:from>
    <xdr:to>
      <xdr:col>15</xdr:col>
      <xdr:colOff>157843</xdr:colOff>
      <xdr:row>25</xdr:row>
      <xdr:rowOff>0</xdr:rowOff>
    </xdr:to>
    <xdr:sp macro="" textlink="">
      <xdr:nvSpPr>
        <xdr:cNvPr id="93" name="39 Recortar rectángulo de esquina diagonal"/>
        <xdr:cNvSpPr>
          <a:spLocks noChangeArrowheads="1"/>
        </xdr:cNvSpPr>
      </xdr:nvSpPr>
      <xdr:spPr bwMode="auto">
        <a:xfrm>
          <a:off x="2113643" y="6289674"/>
          <a:ext cx="12792075" cy="854075"/>
        </a:xfrm>
        <a:custGeom>
          <a:avLst/>
          <a:gdLst>
            <a:gd name="T0" fmla="*/ 6517649 w 6517649"/>
            <a:gd name="T1" fmla="*/ 402465 h 804930"/>
            <a:gd name="T2" fmla="*/ 3258825 w 6517649"/>
            <a:gd name="T3" fmla="*/ 804930 h 804930"/>
            <a:gd name="T4" fmla="*/ 0 w 6517649"/>
            <a:gd name="T5" fmla="*/ 402465 h 804930"/>
            <a:gd name="T6" fmla="*/ 3258825 w 6517649"/>
            <a:gd name="T7" fmla="*/ 0 h 80493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67079 w 6517649"/>
            <a:gd name="T13" fmla="*/ 67079 h 804930"/>
            <a:gd name="T14" fmla="*/ 6450570 w 6517649"/>
            <a:gd name="T15" fmla="*/ 737851 h 80493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517649" h="804930">
              <a:moveTo>
                <a:pt x="0" y="0"/>
              </a:moveTo>
              <a:lnTo>
                <a:pt x="6383491" y="0"/>
              </a:lnTo>
              <a:lnTo>
                <a:pt x="6517649" y="134158"/>
              </a:lnTo>
              <a:lnTo>
                <a:pt x="6517649" y="804930"/>
              </a:lnTo>
              <a:lnTo>
                <a:pt x="134158" y="804930"/>
              </a:lnTo>
              <a:lnTo>
                <a:pt x="0" y="670772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accent6">
                <a:lumMod val="50000"/>
              </a:schemeClr>
            </a:gs>
            <a:gs pos="50000">
              <a:schemeClr val="accent6">
                <a:lumMod val="75000"/>
              </a:schemeClr>
            </a:gs>
            <a:gs pos="100000">
              <a:schemeClr val="accent6">
                <a:lumMod val="40000"/>
                <a:lumOff val="60000"/>
              </a:schemeClr>
            </a:gs>
          </a:gsLst>
          <a:lin ang="16800000" scaled="0"/>
        </a:gradFill>
        <a:ln w="12700">
          <a:solidFill>
            <a:schemeClr val="accent6">
              <a:lumMod val="50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 fontAlgn="base"/>
          <a:endParaRPr lang="es-CR" sz="4000"/>
        </a:p>
      </xdr:txBody>
    </xdr:sp>
    <xdr:clientData/>
  </xdr:twoCellAnchor>
  <xdr:twoCellAnchor>
    <xdr:from>
      <xdr:col>12</xdr:col>
      <xdr:colOff>104775</xdr:colOff>
      <xdr:row>54</xdr:row>
      <xdr:rowOff>0</xdr:rowOff>
    </xdr:from>
    <xdr:to>
      <xdr:col>17</xdr:col>
      <xdr:colOff>180975</xdr:colOff>
      <xdr:row>56</xdr:row>
      <xdr:rowOff>0</xdr:rowOff>
    </xdr:to>
    <xdr:sp macro="" textlink="">
      <xdr:nvSpPr>
        <xdr:cNvPr id="191" name="Oval 2"/>
        <xdr:cNvSpPr>
          <a:spLocks noChangeArrowheads="1"/>
        </xdr:cNvSpPr>
      </xdr:nvSpPr>
      <xdr:spPr bwMode="auto">
        <a:xfrm>
          <a:off x="8423275" y="13408025"/>
          <a:ext cx="3886200" cy="685800"/>
        </a:xfrm>
        <a:prstGeom prst="ellipse">
          <a:avLst/>
        </a:prstGeom>
        <a:noFill/>
        <a:ln w="12700">
          <a:noFill/>
          <a:prstDash val="dash"/>
          <a:round/>
          <a:headEnd/>
          <a:tailEnd/>
        </a:ln>
      </xdr:spPr>
      <xdr:txBody>
        <a:bodyPr wrap="square" anchor="ctr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9pPr>
        </a:lstStyle>
        <a:p>
          <a:pPr algn="ctr"/>
          <a:endParaRPr lang="es-CR" sz="2400">
            <a:solidFill>
              <a:sysClr val="windowText" lastClr="000000"/>
            </a:solidFill>
            <a:latin typeface="Tahoma" pitchFamily="34" charset="0"/>
          </a:endParaRPr>
        </a:p>
        <a:p>
          <a:pPr algn="ctr"/>
          <a:r>
            <a:rPr lang="es-CR" sz="2400">
              <a:solidFill>
                <a:sysClr val="windowText" lastClr="000000"/>
              </a:solidFill>
              <a:latin typeface="Tahoma" pitchFamily="34" charset="0"/>
            </a:rPr>
            <a:t>Capital  Organizacional: </a:t>
          </a:r>
        </a:p>
        <a:p>
          <a:pPr algn="ctr"/>
          <a:endParaRPr lang="es-ES" sz="2400">
            <a:solidFill>
              <a:sysClr val="windowText" lastClr="000000"/>
            </a:solidFill>
            <a:latin typeface="Tahoma" pitchFamily="34" charset="0"/>
          </a:endParaRPr>
        </a:p>
      </xdr:txBody>
    </xdr:sp>
    <xdr:clientData/>
  </xdr:twoCellAnchor>
  <xdr:twoCellAnchor>
    <xdr:from>
      <xdr:col>6</xdr:col>
      <xdr:colOff>536575</xdr:colOff>
      <xdr:row>54</xdr:row>
      <xdr:rowOff>0</xdr:rowOff>
    </xdr:from>
    <xdr:to>
      <xdr:col>12</xdr:col>
      <xdr:colOff>3175</xdr:colOff>
      <xdr:row>56</xdr:row>
      <xdr:rowOff>0</xdr:rowOff>
    </xdr:to>
    <xdr:sp macro="" textlink="">
      <xdr:nvSpPr>
        <xdr:cNvPr id="192" name="Oval 3"/>
        <xdr:cNvSpPr>
          <a:spLocks noChangeArrowheads="1"/>
        </xdr:cNvSpPr>
      </xdr:nvSpPr>
      <xdr:spPr bwMode="auto">
        <a:xfrm>
          <a:off x="4283075" y="13442950"/>
          <a:ext cx="4038600" cy="609600"/>
        </a:xfrm>
        <a:prstGeom prst="ellipse">
          <a:avLst/>
        </a:prstGeom>
        <a:noFill/>
        <a:ln w="12700">
          <a:noFill/>
          <a:prstDash val="dash"/>
          <a:round/>
          <a:headEnd/>
          <a:tailEnd/>
        </a:ln>
      </xdr:spPr>
      <xdr:txBody>
        <a:bodyPr wrap="square" anchor="ctr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9pPr>
        </a:lstStyle>
        <a:p>
          <a:pPr algn="ctr"/>
          <a:r>
            <a:rPr lang="es-CR" sz="2400">
              <a:solidFill>
                <a:sysClr val="windowText" lastClr="000000"/>
              </a:solidFill>
              <a:latin typeface="Tahoma" pitchFamily="34" charset="0"/>
            </a:rPr>
            <a:t>Capital  de la Información</a:t>
          </a:r>
        </a:p>
      </xdr:txBody>
    </xdr:sp>
    <xdr:clientData/>
  </xdr:twoCellAnchor>
  <xdr:twoCellAnchor>
    <xdr:from>
      <xdr:col>2</xdr:col>
      <xdr:colOff>327025</xdr:colOff>
      <xdr:row>54</xdr:row>
      <xdr:rowOff>0</xdr:rowOff>
    </xdr:from>
    <xdr:to>
      <xdr:col>6</xdr:col>
      <xdr:colOff>155575</xdr:colOff>
      <xdr:row>56</xdr:row>
      <xdr:rowOff>0</xdr:rowOff>
    </xdr:to>
    <xdr:sp macro="" textlink="">
      <xdr:nvSpPr>
        <xdr:cNvPr id="193" name="Oval 4"/>
        <xdr:cNvSpPr>
          <a:spLocks noChangeArrowheads="1"/>
        </xdr:cNvSpPr>
      </xdr:nvSpPr>
      <xdr:spPr bwMode="auto">
        <a:xfrm>
          <a:off x="1025525" y="13357225"/>
          <a:ext cx="2876550" cy="685800"/>
        </a:xfrm>
        <a:prstGeom prst="ellipse">
          <a:avLst/>
        </a:prstGeom>
        <a:noFill/>
        <a:ln w="12700">
          <a:noFill/>
          <a:prstDash val="dash"/>
          <a:round/>
          <a:headEnd/>
          <a:tailEnd/>
        </a:ln>
      </xdr:spPr>
      <xdr:txBody>
        <a:bodyPr wrap="square" anchor="ctr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400" b="1" i="1" kern="1200">
              <a:solidFill>
                <a:schemeClr val="tx1"/>
              </a:solidFill>
              <a:latin typeface="Times New Roman" pitchFamily="18" charset="0"/>
              <a:ea typeface="+mn-ea"/>
              <a:cs typeface="Arial" pitchFamily="34" charset="0"/>
            </a:defRPr>
          </a:lvl9pPr>
        </a:lstStyle>
        <a:p>
          <a:pPr algn="ctr"/>
          <a:endParaRPr lang="es-CR" sz="2400">
            <a:solidFill>
              <a:sysClr val="windowText" lastClr="000000"/>
            </a:solidFill>
            <a:latin typeface="Tahoma" pitchFamily="34" charset="0"/>
          </a:endParaRPr>
        </a:p>
        <a:p>
          <a:pPr algn="ctr"/>
          <a:r>
            <a:rPr lang="es-CR" sz="2400">
              <a:solidFill>
                <a:sysClr val="windowText" lastClr="000000"/>
              </a:solidFill>
              <a:latin typeface="Tahoma" pitchFamily="34" charset="0"/>
            </a:rPr>
            <a:t>Capital  Humano</a:t>
          </a:r>
        </a:p>
        <a:p>
          <a:pPr algn="ctr"/>
          <a:endParaRPr lang="es-ES" sz="2400">
            <a:solidFill>
              <a:sysClr val="windowText" lastClr="000000"/>
            </a:solidFill>
            <a:latin typeface="Tahoma" pitchFamily="34" charset="0"/>
          </a:endParaRPr>
        </a:p>
      </xdr:txBody>
    </xdr:sp>
    <xdr:clientData/>
  </xdr:twoCellAnchor>
  <xdr:twoCellAnchor>
    <xdr:from>
      <xdr:col>13</xdr:col>
      <xdr:colOff>476250</xdr:colOff>
      <xdr:row>0</xdr:row>
      <xdr:rowOff>95250</xdr:rowOff>
    </xdr:from>
    <xdr:to>
      <xdr:col>14</xdr:col>
      <xdr:colOff>390525</xdr:colOff>
      <xdr:row>2</xdr:row>
      <xdr:rowOff>123825</xdr:rowOff>
    </xdr:to>
    <xdr:pic macro="[1]!Button8_Click">
      <xdr:nvPicPr>
        <xdr:cNvPr id="3136026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53575" y="95250"/>
          <a:ext cx="6762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552450</xdr:colOff>
      <xdr:row>0</xdr:row>
      <xdr:rowOff>0</xdr:rowOff>
    </xdr:from>
    <xdr:to>
      <xdr:col>15</xdr:col>
      <xdr:colOff>685800</xdr:colOff>
      <xdr:row>2</xdr:row>
      <xdr:rowOff>171450</xdr:rowOff>
    </xdr:to>
    <xdr:pic>
      <xdr:nvPicPr>
        <xdr:cNvPr id="3136027" name="Picture 31" descr="MCj04316260000[1]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91775" y="0"/>
          <a:ext cx="8953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519793</xdr:colOff>
      <xdr:row>30</xdr:row>
      <xdr:rowOff>144236</xdr:rowOff>
    </xdr:from>
    <xdr:to>
      <xdr:col>15</xdr:col>
      <xdr:colOff>24493</xdr:colOff>
      <xdr:row>33</xdr:row>
      <xdr:rowOff>114754</xdr:rowOff>
    </xdr:to>
    <xdr:sp macro="" textlink="">
      <xdr:nvSpPr>
        <xdr:cNvPr id="40" name="39 Recortar rectángulo de esquina diagonal"/>
        <xdr:cNvSpPr>
          <a:spLocks noChangeArrowheads="1"/>
        </xdr:cNvSpPr>
      </xdr:nvSpPr>
      <xdr:spPr bwMode="auto">
        <a:xfrm>
          <a:off x="2043793" y="8551636"/>
          <a:ext cx="13296900" cy="478518"/>
        </a:xfrm>
        <a:custGeom>
          <a:avLst/>
          <a:gdLst>
            <a:gd name="T0" fmla="*/ 6517649 w 6517649"/>
            <a:gd name="T1" fmla="*/ 402465 h 804930"/>
            <a:gd name="T2" fmla="*/ 3258825 w 6517649"/>
            <a:gd name="T3" fmla="*/ 804930 h 804930"/>
            <a:gd name="T4" fmla="*/ 0 w 6517649"/>
            <a:gd name="T5" fmla="*/ 402465 h 804930"/>
            <a:gd name="T6" fmla="*/ 3258825 w 6517649"/>
            <a:gd name="T7" fmla="*/ 0 h 80493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67079 w 6517649"/>
            <a:gd name="T13" fmla="*/ 67079 h 804930"/>
            <a:gd name="T14" fmla="*/ 6450570 w 6517649"/>
            <a:gd name="T15" fmla="*/ 737851 h 80493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517649" h="804930">
              <a:moveTo>
                <a:pt x="0" y="0"/>
              </a:moveTo>
              <a:lnTo>
                <a:pt x="6383491" y="0"/>
              </a:lnTo>
              <a:lnTo>
                <a:pt x="6517649" y="134158"/>
              </a:lnTo>
              <a:lnTo>
                <a:pt x="6517649" y="804930"/>
              </a:lnTo>
              <a:lnTo>
                <a:pt x="134158" y="804930"/>
              </a:lnTo>
              <a:lnTo>
                <a:pt x="0" y="670772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bg1">
                <a:lumMod val="50000"/>
              </a:schemeClr>
            </a:gs>
            <a:gs pos="50000">
              <a:schemeClr val="bg1">
                <a:lumMod val="65000"/>
              </a:schemeClr>
            </a:gs>
            <a:gs pos="100000">
              <a:schemeClr val="bg1">
                <a:lumMod val="85000"/>
              </a:schemeClr>
            </a:gs>
          </a:gsLst>
          <a:lin ang="16800000" scaled="0"/>
        </a:gradFill>
        <a:ln w="12700">
          <a:solidFill>
            <a:schemeClr val="bg1">
              <a:lumMod val="50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 fontAlgn="base"/>
          <a:endParaRPr lang="es-CR" sz="4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332015</xdr:colOff>
      <xdr:row>41</xdr:row>
      <xdr:rowOff>160565</xdr:rowOff>
    </xdr:from>
    <xdr:to>
      <xdr:col>14</xdr:col>
      <xdr:colOff>598715</xdr:colOff>
      <xdr:row>45</xdr:row>
      <xdr:rowOff>127000</xdr:rowOff>
    </xdr:to>
    <xdr:sp macro="" textlink="">
      <xdr:nvSpPr>
        <xdr:cNvPr id="42" name="39 Recortar rectángulo de esquina diagonal"/>
        <xdr:cNvSpPr>
          <a:spLocks noChangeArrowheads="1"/>
        </xdr:cNvSpPr>
      </xdr:nvSpPr>
      <xdr:spPr bwMode="auto">
        <a:xfrm>
          <a:off x="1792515" y="16575315"/>
          <a:ext cx="12792075" cy="712560"/>
        </a:xfrm>
        <a:custGeom>
          <a:avLst/>
          <a:gdLst>
            <a:gd name="T0" fmla="*/ 6517649 w 6517649"/>
            <a:gd name="T1" fmla="*/ 402465 h 804930"/>
            <a:gd name="T2" fmla="*/ 3258825 w 6517649"/>
            <a:gd name="T3" fmla="*/ 804930 h 804930"/>
            <a:gd name="T4" fmla="*/ 0 w 6517649"/>
            <a:gd name="T5" fmla="*/ 402465 h 804930"/>
            <a:gd name="T6" fmla="*/ 3258825 w 6517649"/>
            <a:gd name="T7" fmla="*/ 0 h 80493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67079 w 6517649"/>
            <a:gd name="T13" fmla="*/ 67079 h 804930"/>
            <a:gd name="T14" fmla="*/ 6450570 w 6517649"/>
            <a:gd name="T15" fmla="*/ 737851 h 80493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517649" h="804930">
              <a:moveTo>
                <a:pt x="0" y="0"/>
              </a:moveTo>
              <a:lnTo>
                <a:pt x="6383491" y="0"/>
              </a:lnTo>
              <a:lnTo>
                <a:pt x="6517649" y="134158"/>
              </a:lnTo>
              <a:lnTo>
                <a:pt x="6517649" y="804930"/>
              </a:lnTo>
              <a:lnTo>
                <a:pt x="134158" y="804930"/>
              </a:lnTo>
              <a:lnTo>
                <a:pt x="0" y="670772"/>
              </a:lnTo>
              <a:lnTo>
                <a:pt x="0" y="0"/>
              </a:lnTo>
              <a:close/>
            </a:path>
          </a:pathLst>
        </a:cu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 sz="1000"/>
          </a:pPr>
          <a:endParaRPr lang="es-CR" sz="3600" b="1" i="1" strike="noStrike" kern="1200">
            <a:solidFill>
              <a:srgbClr val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793750</xdr:colOff>
      <xdr:row>9</xdr:row>
      <xdr:rowOff>63500</xdr:rowOff>
    </xdr:from>
    <xdr:to>
      <xdr:col>10</xdr:col>
      <xdr:colOff>444499</xdr:colOff>
      <xdr:row>14</xdr:row>
      <xdr:rowOff>158750</xdr:rowOff>
    </xdr:to>
    <xdr:sp macro="" textlink="">
      <xdr:nvSpPr>
        <xdr:cNvPr id="43" name="4 Elipse"/>
        <xdr:cNvSpPr/>
      </xdr:nvSpPr>
      <xdr:spPr>
        <a:xfrm>
          <a:off x="6635750" y="1905000"/>
          <a:ext cx="3270249" cy="2000250"/>
        </a:xfrm>
        <a:prstGeom prst="ellipse">
          <a:avLst/>
        </a:prstGeom>
        <a:gradFill rotWithShape="0">
          <a:gsLst>
            <a:gs pos="0">
              <a:srgbClr val="10253F"/>
            </a:gs>
            <a:gs pos="50000">
              <a:srgbClr val="1F497D"/>
            </a:gs>
            <a:gs pos="100000">
              <a:srgbClr val="558ED5"/>
            </a:gs>
          </a:gsLst>
          <a:lin ang="16800000"/>
        </a:gra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chemeClr val="bg1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3</xdr:col>
      <xdr:colOff>95250</xdr:colOff>
      <xdr:row>12</xdr:row>
      <xdr:rowOff>31750</xdr:rowOff>
    </xdr:from>
    <xdr:to>
      <xdr:col>7</xdr:col>
      <xdr:colOff>-1</xdr:colOff>
      <xdr:row>17</xdr:row>
      <xdr:rowOff>285750</xdr:rowOff>
    </xdr:to>
    <xdr:sp macro="" textlink="">
      <xdr:nvSpPr>
        <xdr:cNvPr id="44" name="5 Elipse"/>
        <xdr:cNvSpPr/>
      </xdr:nvSpPr>
      <xdr:spPr>
        <a:xfrm>
          <a:off x="1555750" y="3016250"/>
          <a:ext cx="4286249" cy="2159000"/>
        </a:xfrm>
        <a:prstGeom prst="ellipse">
          <a:avLst/>
        </a:prstGeom>
        <a:gradFill rotWithShape="0">
          <a:gsLst>
            <a:gs pos="0">
              <a:srgbClr val="10253F"/>
            </a:gs>
            <a:gs pos="50000">
              <a:srgbClr val="1F497D"/>
            </a:gs>
            <a:gs pos="100000">
              <a:srgbClr val="558ED5"/>
            </a:gs>
          </a:gsLst>
          <a:lin ang="16800000"/>
        </a:gra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chemeClr val="bg1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11</xdr:col>
      <xdr:colOff>698501</xdr:colOff>
      <xdr:row>11</xdr:row>
      <xdr:rowOff>254000</xdr:rowOff>
    </xdr:from>
    <xdr:to>
      <xdr:col>15</xdr:col>
      <xdr:colOff>412751</xdr:colOff>
      <xdr:row>17</xdr:row>
      <xdr:rowOff>63500</xdr:rowOff>
    </xdr:to>
    <xdr:sp macro="" textlink="">
      <xdr:nvSpPr>
        <xdr:cNvPr id="45" name="7 Elipse"/>
        <xdr:cNvSpPr/>
      </xdr:nvSpPr>
      <xdr:spPr>
        <a:xfrm>
          <a:off x="11366501" y="2857500"/>
          <a:ext cx="3651250" cy="2095500"/>
        </a:xfrm>
        <a:prstGeom prst="ellipse">
          <a:avLst/>
        </a:prstGeom>
        <a:gradFill rotWithShape="0">
          <a:gsLst>
            <a:gs pos="0">
              <a:srgbClr val="10253F"/>
            </a:gs>
            <a:gs pos="50000">
              <a:srgbClr val="1F497D"/>
            </a:gs>
            <a:gs pos="100000">
              <a:srgbClr val="558ED5"/>
            </a:gs>
          </a:gsLst>
          <a:lin ang="16800000"/>
        </a:gra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chemeClr val="bg1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2</xdr:col>
      <xdr:colOff>460375</xdr:colOff>
      <xdr:row>25</xdr:row>
      <xdr:rowOff>111125</xdr:rowOff>
    </xdr:from>
    <xdr:to>
      <xdr:col>6</xdr:col>
      <xdr:colOff>190500</xdr:colOff>
      <xdr:row>28</xdr:row>
      <xdr:rowOff>285750</xdr:rowOff>
    </xdr:to>
    <xdr:sp macro="" textlink="">
      <xdr:nvSpPr>
        <xdr:cNvPr id="46" name="8 Elipse"/>
        <xdr:cNvSpPr/>
      </xdr:nvSpPr>
      <xdr:spPr>
        <a:xfrm>
          <a:off x="1158875" y="7683500"/>
          <a:ext cx="3698875" cy="1603375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rgbClr val="080808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3</xdr:col>
      <xdr:colOff>365125</xdr:colOff>
      <xdr:row>33</xdr:row>
      <xdr:rowOff>111125</xdr:rowOff>
    </xdr:from>
    <xdr:to>
      <xdr:col>5</xdr:col>
      <xdr:colOff>873125</xdr:colOff>
      <xdr:row>36</xdr:row>
      <xdr:rowOff>222250</xdr:rowOff>
    </xdr:to>
    <xdr:sp macro="" textlink="">
      <xdr:nvSpPr>
        <xdr:cNvPr id="47" name="11 Elipse"/>
        <xdr:cNvSpPr/>
      </xdr:nvSpPr>
      <xdr:spPr>
        <a:xfrm>
          <a:off x="1825625" y="11699875"/>
          <a:ext cx="2476500" cy="1000125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5</xdr:col>
      <xdr:colOff>248228</xdr:colOff>
      <xdr:row>38</xdr:row>
      <xdr:rowOff>93085</xdr:rowOff>
    </xdr:from>
    <xdr:to>
      <xdr:col>7</xdr:col>
      <xdr:colOff>73602</xdr:colOff>
      <xdr:row>40</xdr:row>
      <xdr:rowOff>0</xdr:rowOff>
    </xdr:to>
    <xdr:sp macro="" textlink="">
      <xdr:nvSpPr>
        <xdr:cNvPr id="48" name="12 Elipse"/>
        <xdr:cNvSpPr/>
      </xdr:nvSpPr>
      <xdr:spPr>
        <a:xfrm>
          <a:off x="3781137" y="10922721"/>
          <a:ext cx="2319192" cy="1116301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2</xdr:col>
      <xdr:colOff>95251</xdr:colOff>
      <xdr:row>50</xdr:row>
      <xdr:rowOff>190500</xdr:rowOff>
    </xdr:from>
    <xdr:to>
      <xdr:col>4</xdr:col>
      <xdr:colOff>1111251</xdr:colOff>
      <xdr:row>53</xdr:row>
      <xdr:rowOff>63499</xdr:rowOff>
    </xdr:to>
    <xdr:sp macro="" textlink="">
      <xdr:nvSpPr>
        <xdr:cNvPr id="49" name="14 Elipse"/>
        <xdr:cNvSpPr/>
      </xdr:nvSpPr>
      <xdr:spPr>
        <a:xfrm>
          <a:off x="793751" y="19494500"/>
          <a:ext cx="2540000" cy="1396999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5</xdr:col>
      <xdr:colOff>331658</xdr:colOff>
      <xdr:row>11</xdr:row>
      <xdr:rowOff>301626</xdr:rowOff>
    </xdr:from>
    <xdr:to>
      <xdr:col>7</xdr:col>
      <xdr:colOff>855533</xdr:colOff>
      <xdr:row>12</xdr:row>
      <xdr:rowOff>31751</xdr:rowOff>
    </xdr:to>
    <xdr:cxnSp macro="">
      <xdr:nvCxnSpPr>
        <xdr:cNvPr id="50" name="88 Forma"/>
        <xdr:cNvCxnSpPr/>
      </xdr:nvCxnSpPr>
      <xdr:spPr>
        <a:xfrm rot="5400000" flipH="1" flipV="1">
          <a:off x="5341722" y="1366967"/>
          <a:ext cx="100828" cy="3036416"/>
        </a:xfrm>
        <a:prstGeom prst="curved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506282</xdr:colOff>
      <xdr:row>11</xdr:row>
      <xdr:rowOff>253999</xdr:rowOff>
    </xdr:from>
    <xdr:to>
      <xdr:col>13</xdr:col>
      <xdr:colOff>172909</xdr:colOff>
      <xdr:row>11</xdr:row>
      <xdr:rowOff>301624</xdr:rowOff>
    </xdr:to>
    <xdr:cxnSp macro="">
      <xdr:nvCxnSpPr>
        <xdr:cNvPr id="51" name="90 Forma"/>
        <xdr:cNvCxnSpPr/>
      </xdr:nvCxnSpPr>
      <xdr:spPr>
        <a:xfrm rot="16200000" flipH="1" flipV="1">
          <a:off x="12023810" y="1093228"/>
          <a:ext cx="47625" cy="3435437"/>
        </a:xfrm>
        <a:prstGeom prst="curvedConnector4">
          <a:avLst>
            <a:gd name="adj1" fmla="val -480000"/>
            <a:gd name="adj2" fmla="val 77778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785814</xdr:colOff>
      <xdr:row>17</xdr:row>
      <xdr:rowOff>285750</xdr:rowOff>
    </xdr:from>
    <xdr:to>
      <xdr:col>5</xdr:col>
      <xdr:colOff>277813</xdr:colOff>
      <xdr:row>25</xdr:row>
      <xdr:rowOff>111125</xdr:rowOff>
    </xdr:to>
    <xdr:cxnSp macro="">
      <xdr:nvCxnSpPr>
        <xdr:cNvPr id="52" name="AutoShape 37"/>
        <xdr:cNvCxnSpPr>
          <a:cxnSpLocks noChangeShapeType="1"/>
          <a:stCxn id="46" idx="0"/>
          <a:endCxn id="44" idx="4"/>
        </xdr:cNvCxnSpPr>
      </xdr:nvCxnSpPr>
      <xdr:spPr bwMode="auto">
        <a:xfrm rot="5400000" flipH="1" flipV="1">
          <a:off x="2039938" y="6000751"/>
          <a:ext cx="2651125" cy="714374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3</xdr:col>
      <xdr:colOff>603252</xdr:colOff>
      <xdr:row>39</xdr:row>
      <xdr:rowOff>350693</xdr:rowOff>
    </xdr:from>
    <xdr:to>
      <xdr:col>4</xdr:col>
      <xdr:colOff>2165</xdr:colOff>
      <xdr:row>50</xdr:row>
      <xdr:rowOff>190500</xdr:rowOff>
    </xdr:to>
    <xdr:cxnSp macro="">
      <xdr:nvCxnSpPr>
        <xdr:cNvPr id="53" name="AutoShape 38"/>
        <xdr:cNvCxnSpPr>
          <a:cxnSpLocks noChangeShapeType="1"/>
          <a:stCxn id="49" idx="0"/>
          <a:endCxn id="57" idx="4"/>
        </xdr:cNvCxnSpPr>
      </xdr:nvCxnSpPr>
      <xdr:spPr bwMode="auto">
        <a:xfrm rot="5400000" flipH="1" flipV="1">
          <a:off x="47986" y="13790686"/>
          <a:ext cx="4296353" cy="184004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3</xdr:col>
      <xdr:colOff>603250</xdr:colOff>
      <xdr:row>40</xdr:row>
      <xdr:rowOff>0</xdr:rowOff>
    </xdr:from>
    <xdr:to>
      <xdr:col>6</xdr:col>
      <xdr:colOff>160914</xdr:colOff>
      <xdr:row>50</xdr:row>
      <xdr:rowOff>190501</xdr:rowOff>
    </xdr:to>
    <xdr:cxnSp macro="">
      <xdr:nvCxnSpPr>
        <xdr:cNvPr id="54" name="AutoShape 38"/>
        <xdr:cNvCxnSpPr>
          <a:cxnSpLocks noChangeShapeType="1"/>
          <a:stCxn id="49" idx="0"/>
          <a:endCxn id="48" idx="4"/>
        </xdr:cNvCxnSpPr>
      </xdr:nvCxnSpPr>
      <xdr:spPr bwMode="auto">
        <a:xfrm rot="5400000" flipH="1" flipV="1">
          <a:off x="1526525" y="12616657"/>
          <a:ext cx="3991842" cy="2836573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4</xdr:col>
      <xdr:colOff>850034</xdr:colOff>
      <xdr:row>36</xdr:row>
      <xdr:rowOff>222250</xdr:rowOff>
    </xdr:from>
    <xdr:to>
      <xdr:col>6</xdr:col>
      <xdr:colOff>160915</xdr:colOff>
      <xdr:row>38</xdr:row>
      <xdr:rowOff>93085</xdr:rowOff>
    </xdr:to>
    <xdr:cxnSp macro="">
      <xdr:nvCxnSpPr>
        <xdr:cNvPr id="55" name="AutoShape 38"/>
        <xdr:cNvCxnSpPr>
          <a:cxnSpLocks noChangeShapeType="1"/>
          <a:stCxn id="48" idx="0"/>
          <a:endCxn id="47" idx="4"/>
        </xdr:cNvCxnSpPr>
      </xdr:nvCxnSpPr>
      <xdr:spPr bwMode="auto">
        <a:xfrm rot="16200000" flipV="1">
          <a:off x="3548785" y="9530772"/>
          <a:ext cx="979198" cy="180469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4</xdr:col>
      <xdr:colOff>769939</xdr:colOff>
      <xdr:row>28</xdr:row>
      <xdr:rowOff>285750</xdr:rowOff>
    </xdr:from>
    <xdr:to>
      <xdr:col>4</xdr:col>
      <xdr:colOff>841376</xdr:colOff>
      <xdr:row>33</xdr:row>
      <xdr:rowOff>111125</xdr:rowOff>
    </xdr:to>
    <xdr:cxnSp macro="">
      <xdr:nvCxnSpPr>
        <xdr:cNvPr id="56" name="AutoShape 38"/>
        <xdr:cNvCxnSpPr>
          <a:cxnSpLocks noChangeShapeType="1"/>
          <a:stCxn id="47" idx="0"/>
          <a:endCxn id="46" idx="4"/>
        </xdr:cNvCxnSpPr>
      </xdr:nvCxnSpPr>
      <xdr:spPr bwMode="auto">
        <a:xfrm rot="16200000" flipV="1">
          <a:off x="1893095" y="10529094"/>
          <a:ext cx="2270125" cy="71437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2</xdr:col>
      <xdr:colOff>187613</xdr:colOff>
      <xdr:row>36</xdr:row>
      <xdr:rowOff>493568</xdr:rowOff>
    </xdr:from>
    <xdr:to>
      <xdr:col>5</xdr:col>
      <xdr:colOff>139988</xdr:colOff>
      <xdr:row>39</xdr:row>
      <xdr:rowOff>350693</xdr:rowOff>
    </xdr:to>
    <xdr:sp macro="" textlink="">
      <xdr:nvSpPr>
        <xdr:cNvPr id="57" name="48 Elipse"/>
        <xdr:cNvSpPr/>
      </xdr:nvSpPr>
      <xdr:spPr>
        <a:xfrm>
          <a:off x="903431" y="10214841"/>
          <a:ext cx="2769466" cy="1519670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3</xdr:col>
      <xdr:colOff>737100</xdr:colOff>
      <xdr:row>36</xdr:row>
      <xdr:rowOff>80857</xdr:rowOff>
    </xdr:from>
    <xdr:to>
      <xdr:col>4</xdr:col>
      <xdr:colOff>2165</xdr:colOff>
      <xdr:row>36</xdr:row>
      <xdr:rowOff>493568</xdr:rowOff>
    </xdr:to>
    <xdr:cxnSp macro="">
      <xdr:nvCxnSpPr>
        <xdr:cNvPr id="58" name="AutoShape 38"/>
        <xdr:cNvCxnSpPr>
          <a:cxnSpLocks noChangeShapeType="1"/>
          <a:stCxn id="57" idx="0"/>
          <a:endCxn id="47" idx="3"/>
        </xdr:cNvCxnSpPr>
      </xdr:nvCxnSpPr>
      <xdr:spPr bwMode="auto">
        <a:xfrm rot="16200000" flipV="1">
          <a:off x="2056731" y="9983408"/>
          <a:ext cx="412711" cy="50156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6</xdr:col>
      <xdr:colOff>841375</xdr:colOff>
      <xdr:row>25</xdr:row>
      <xdr:rowOff>365125</xdr:rowOff>
    </xdr:from>
    <xdr:to>
      <xdr:col>9</xdr:col>
      <xdr:colOff>333375</xdr:colOff>
      <xdr:row>28</xdr:row>
      <xdr:rowOff>428625</xdr:rowOff>
    </xdr:to>
    <xdr:sp macro="" textlink="">
      <xdr:nvSpPr>
        <xdr:cNvPr id="59" name="47 Elipse"/>
        <xdr:cNvSpPr/>
      </xdr:nvSpPr>
      <xdr:spPr>
        <a:xfrm>
          <a:off x="5508625" y="7937500"/>
          <a:ext cx="3159125" cy="149225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rgbClr val="080808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7</xdr:col>
      <xdr:colOff>866630</xdr:colOff>
      <xdr:row>37</xdr:row>
      <xdr:rowOff>287193</xdr:rowOff>
    </xdr:from>
    <xdr:to>
      <xdr:col>9</xdr:col>
      <xdr:colOff>1128568</xdr:colOff>
      <xdr:row>39</xdr:row>
      <xdr:rowOff>290802</xdr:rowOff>
    </xdr:to>
    <xdr:sp macro="" textlink="">
      <xdr:nvSpPr>
        <xdr:cNvPr id="60" name="49 Elipse"/>
        <xdr:cNvSpPr/>
      </xdr:nvSpPr>
      <xdr:spPr>
        <a:xfrm>
          <a:off x="6893357" y="10562648"/>
          <a:ext cx="2755756" cy="1111972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6</xdr:col>
      <xdr:colOff>38100</xdr:colOff>
      <xdr:row>50</xdr:row>
      <xdr:rowOff>184150</xdr:rowOff>
    </xdr:from>
    <xdr:to>
      <xdr:col>8</xdr:col>
      <xdr:colOff>990600</xdr:colOff>
      <xdr:row>52</xdr:row>
      <xdr:rowOff>425450</xdr:rowOff>
    </xdr:to>
    <xdr:sp macro="" textlink="">
      <xdr:nvSpPr>
        <xdr:cNvPr id="61" name="51 Elipse"/>
        <xdr:cNvSpPr/>
      </xdr:nvSpPr>
      <xdr:spPr>
        <a:xfrm>
          <a:off x="4889500" y="16084550"/>
          <a:ext cx="3492500" cy="1257300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6</xdr:col>
      <xdr:colOff>1111250</xdr:colOff>
      <xdr:row>47</xdr:row>
      <xdr:rowOff>127000</xdr:rowOff>
    </xdr:from>
    <xdr:to>
      <xdr:col>10</xdr:col>
      <xdr:colOff>31750</xdr:colOff>
      <xdr:row>49</xdr:row>
      <xdr:rowOff>254000</xdr:rowOff>
    </xdr:to>
    <xdr:sp macro="" textlink="">
      <xdr:nvSpPr>
        <xdr:cNvPr id="62" name="53 Elipse"/>
        <xdr:cNvSpPr/>
      </xdr:nvSpPr>
      <xdr:spPr>
        <a:xfrm>
          <a:off x="5746750" y="17907000"/>
          <a:ext cx="3746500" cy="1143000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7</xdr:col>
      <xdr:colOff>1210830</xdr:colOff>
      <xdr:row>28</xdr:row>
      <xdr:rowOff>428625</xdr:rowOff>
    </xdr:from>
    <xdr:to>
      <xdr:col>8</xdr:col>
      <xdr:colOff>997599</xdr:colOff>
      <xdr:row>37</xdr:row>
      <xdr:rowOff>287193</xdr:rowOff>
    </xdr:to>
    <xdr:cxnSp macro="">
      <xdr:nvCxnSpPr>
        <xdr:cNvPr id="63" name="AutoShape 38"/>
        <xdr:cNvCxnSpPr>
          <a:cxnSpLocks noChangeShapeType="1"/>
          <a:stCxn id="60" idx="0"/>
          <a:endCxn id="59" idx="4"/>
        </xdr:cNvCxnSpPr>
      </xdr:nvCxnSpPr>
      <xdr:spPr bwMode="auto">
        <a:xfrm rot="16200000" flipV="1">
          <a:off x="6555112" y="8846525"/>
          <a:ext cx="2398568" cy="1033678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8</xdr:col>
      <xdr:colOff>571501</xdr:colOff>
      <xdr:row>39</xdr:row>
      <xdr:rowOff>290802</xdr:rowOff>
    </xdr:from>
    <xdr:to>
      <xdr:col>8</xdr:col>
      <xdr:colOff>997599</xdr:colOff>
      <xdr:row>47</xdr:row>
      <xdr:rowOff>127000</xdr:rowOff>
    </xdr:to>
    <xdr:cxnSp macro="">
      <xdr:nvCxnSpPr>
        <xdr:cNvPr id="65" name="AutoShape 38"/>
        <xdr:cNvCxnSpPr>
          <a:cxnSpLocks noChangeShapeType="1"/>
          <a:stCxn id="62" idx="0"/>
          <a:endCxn id="60" idx="4"/>
        </xdr:cNvCxnSpPr>
      </xdr:nvCxnSpPr>
      <xdr:spPr bwMode="auto">
        <a:xfrm rot="5400000" flipH="1" flipV="1">
          <a:off x="6673814" y="12845943"/>
          <a:ext cx="2768744" cy="426098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7</xdr:col>
      <xdr:colOff>514350</xdr:colOff>
      <xdr:row>49</xdr:row>
      <xdr:rowOff>254000</xdr:rowOff>
    </xdr:from>
    <xdr:to>
      <xdr:col>8</xdr:col>
      <xdr:colOff>571500</xdr:colOff>
      <xdr:row>50</xdr:row>
      <xdr:rowOff>184150</xdr:rowOff>
    </xdr:to>
    <xdr:cxnSp macro="">
      <xdr:nvCxnSpPr>
        <xdr:cNvPr id="66" name="AutoShape 38"/>
        <xdr:cNvCxnSpPr>
          <a:cxnSpLocks noChangeShapeType="1"/>
          <a:stCxn id="61" idx="0"/>
          <a:endCxn id="62" idx="4"/>
        </xdr:cNvCxnSpPr>
      </xdr:nvCxnSpPr>
      <xdr:spPr bwMode="auto">
        <a:xfrm rot="5400000" flipH="1" flipV="1">
          <a:off x="7080250" y="15201900"/>
          <a:ext cx="438150" cy="1327150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6</xdr:col>
      <xdr:colOff>587693</xdr:colOff>
      <xdr:row>16</xdr:row>
      <xdr:rowOff>346321</xdr:rowOff>
    </xdr:from>
    <xdr:to>
      <xdr:col>7</xdr:col>
      <xdr:colOff>1198564</xdr:colOff>
      <xdr:row>25</xdr:row>
      <xdr:rowOff>365125</xdr:rowOff>
    </xdr:to>
    <xdr:cxnSp macro="">
      <xdr:nvCxnSpPr>
        <xdr:cNvPr id="67" name="AutoShape 38"/>
        <xdr:cNvCxnSpPr>
          <a:cxnSpLocks noChangeShapeType="1"/>
          <a:stCxn id="59" idx="0"/>
          <a:endCxn id="44" idx="5"/>
        </xdr:cNvCxnSpPr>
      </xdr:nvCxnSpPr>
      <xdr:spPr bwMode="auto">
        <a:xfrm rot="16200000" flipV="1">
          <a:off x="4566726" y="5416038"/>
          <a:ext cx="3209679" cy="1833246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9</xdr:col>
      <xdr:colOff>750454</xdr:colOff>
      <xdr:row>35</xdr:row>
      <xdr:rowOff>189058</xdr:rowOff>
    </xdr:from>
    <xdr:to>
      <xdr:col>11</xdr:col>
      <xdr:colOff>893329</xdr:colOff>
      <xdr:row>37</xdr:row>
      <xdr:rowOff>284307</xdr:rowOff>
    </xdr:to>
    <xdr:sp macro="" textlink="">
      <xdr:nvSpPr>
        <xdr:cNvPr id="68" name="58 Elipse"/>
        <xdr:cNvSpPr/>
      </xdr:nvSpPr>
      <xdr:spPr>
        <a:xfrm>
          <a:off x="9270999" y="9356149"/>
          <a:ext cx="2636694" cy="1203613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5</xdr:col>
      <xdr:colOff>1044864</xdr:colOff>
      <xdr:row>35</xdr:row>
      <xdr:rowOff>167409</xdr:rowOff>
    </xdr:from>
    <xdr:to>
      <xdr:col>8</xdr:col>
      <xdr:colOff>600364</xdr:colOff>
      <xdr:row>37</xdr:row>
      <xdr:rowOff>357908</xdr:rowOff>
    </xdr:to>
    <xdr:sp macro="" textlink="">
      <xdr:nvSpPr>
        <xdr:cNvPr id="69" name="59 Elipse"/>
        <xdr:cNvSpPr/>
      </xdr:nvSpPr>
      <xdr:spPr>
        <a:xfrm>
          <a:off x="4577773" y="9334500"/>
          <a:ext cx="3296227" cy="1298863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7</xdr:col>
      <xdr:colOff>1210830</xdr:colOff>
      <xdr:row>28</xdr:row>
      <xdr:rowOff>428625</xdr:rowOff>
    </xdr:from>
    <xdr:to>
      <xdr:col>8</xdr:col>
      <xdr:colOff>117643</xdr:colOff>
      <xdr:row>35</xdr:row>
      <xdr:rowOff>357623</xdr:rowOff>
    </xdr:to>
    <xdr:cxnSp macro="">
      <xdr:nvCxnSpPr>
        <xdr:cNvPr id="70" name="AutoShape 38"/>
        <xdr:cNvCxnSpPr>
          <a:cxnSpLocks noChangeShapeType="1"/>
          <a:stCxn id="69" idx="7"/>
          <a:endCxn id="59" idx="4"/>
        </xdr:cNvCxnSpPr>
      </xdr:nvCxnSpPr>
      <xdr:spPr bwMode="auto">
        <a:xfrm rot="16200000" flipV="1">
          <a:off x="6634101" y="8767536"/>
          <a:ext cx="1360634" cy="153722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4</xdr:col>
      <xdr:colOff>444500</xdr:colOff>
      <xdr:row>47</xdr:row>
      <xdr:rowOff>285750</xdr:rowOff>
    </xdr:from>
    <xdr:to>
      <xdr:col>6</xdr:col>
      <xdr:colOff>1047750</xdr:colOff>
      <xdr:row>50</xdr:row>
      <xdr:rowOff>285750</xdr:rowOff>
    </xdr:to>
    <xdr:sp macro="" textlink="">
      <xdr:nvSpPr>
        <xdr:cNvPr id="71" name="61 Elipse"/>
        <xdr:cNvSpPr/>
      </xdr:nvSpPr>
      <xdr:spPr>
        <a:xfrm>
          <a:off x="2667000" y="18065750"/>
          <a:ext cx="3016250" cy="1524000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5</xdr:col>
      <xdr:colOff>746124</xdr:colOff>
      <xdr:row>39</xdr:row>
      <xdr:rowOff>290803</xdr:rowOff>
    </xdr:from>
    <xdr:to>
      <xdr:col>8</xdr:col>
      <xdr:colOff>997598</xdr:colOff>
      <xdr:row>47</xdr:row>
      <xdr:rowOff>285751</xdr:rowOff>
    </xdr:to>
    <xdr:cxnSp macro="">
      <xdr:nvCxnSpPr>
        <xdr:cNvPr id="72" name="AutoShape 38"/>
        <xdr:cNvCxnSpPr>
          <a:cxnSpLocks noChangeShapeType="1"/>
          <a:stCxn id="71" idx="0"/>
          <a:endCxn id="60" idx="4"/>
        </xdr:cNvCxnSpPr>
      </xdr:nvCxnSpPr>
      <xdr:spPr bwMode="auto">
        <a:xfrm rot="5400000" flipH="1" flipV="1">
          <a:off x="4811387" y="11142267"/>
          <a:ext cx="2927494" cy="3992201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7</xdr:col>
      <xdr:colOff>1210831</xdr:colOff>
      <xdr:row>28</xdr:row>
      <xdr:rowOff>428625</xdr:rowOff>
    </xdr:from>
    <xdr:to>
      <xdr:col>10</xdr:col>
      <xdr:colOff>821892</xdr:colOff>
      <xdr:row>35</xdr:row>
      <xdr:rowOff>189058</xdr:rowOff>
    </xdr:to>
    <xdr:cxnSp macro="">
      <xdr:nvCxnSpPr>
        <xdr:cNvPr id="73" name="AutoShape 38"/>
        <xdr:cNvCxnSpPr>
          <a:cxnSpLocks noChangeShapeType="1"/>
          <a:stCxn id="68" idx="0"/>
          <a:endCxn id="59" idx="4"/>
        </xdr:cNvCxnSpPr>
      </xdr:nvCxnSpPr>
      <xdr:spPr bwMode="auto">
        <a:xfrm rot="16200000" flipV="1">
          <a:off x="8317418" y="7084220"/>
          <a:ext cx="1192069" cy="335178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8</xdr:col>
      <xdr:colOff>571500</xdr:colOff>
      <xdr:row>37</xdr:row>
      <xdr:rowOff>284308</xdr:rowOff>
    </xdr:from>
    <xdr:to>
      <xdr:col>10</xdr:col>
      <xdr:colOff>821890</xdr:colOff>
      <xdr:row>47</xdr:row>
      <xdr:rowOff>127001</xdr:rowOff>
    </xdr:to>
    <xdr:cxnSp macro="">
      <xdr:nvCxnSpPr>
        <xdr:cNvPr id="74" name="AutoShape 38"/>
        <xdr:cNvCxnSpPr>
          <a:cxnSpLocks noChangeShapeType="1"/>
          <a:stCxn id="62" idx="0"/>
          <a:endCxn id="68" idx="4"/>
        </xdr:cNvCxnSpPr>
      </xdr:nvCxnSpPr>
      <xdr:spPr bwMode="auto">
        <a:xfrm rot="5400000" flipH="1" flipV="1">
          <a:off x="7275440" y="11129459"/>
          <a:ext cx="3883602" cy="274420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7</xdr:col>
      <xdr:colOff>1198563</xdr:colOff>
      <xdr:row>16</xdr:row>
      <xdr:rowOff>135696</xdr:rowOff>
    </xdr:from>
    <xdr:to>
      <xdr:col>12</xdr:col>
      <xdr:colOff>15489</xdr:colOff>
      <xdr:row>25</xdr:row>
      <xdr:rowOff>365126</xdr:rowOff>
    </xdr:to>
    <xdr:cxnSp macro="">
      <xdr:nvCxnSpPr>
        <xdr:cNvPr id="75" name="AutoShape 38"/>
        <xdr:cNvCxnSpPr>
          <a:cxnSpLocks noChangeShapeType="1"/>
          <a:stCxn id="59" idx="0"/>
          <a:endCxn id="45" idx="3"/>
        </xdr:cNvCxnSpPr>
      </xdr:nvCxnSpPr>
      <xdr:spPr bwMode="auto">
        <a:xfrm rot="5400000" flipH="1" flipV="1">
          <a:off x="7842436" y="3762948"/>
          <a:ext cx="3420305" cy="4928801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11</xdr:col>
      <xdr:colOff>269874</xdr:colOff>
      <xdr:row>25</xdr:row>
      <xdr:rowOff>31751</xdr:rowOff>
    </xdr:from>
    <xdr:to>
      <xdr:col>14</xdr:col>
      <xdr:colOff>317499</xdr:colOff>
      <xdr:row>28</xdr:row>
      <xdr:rowOff>158751</xdr:rowOff>
    </xdr:to>
    <xdr:sp macro="" textlink="">
      <xdr:nvSpPr>
        <xdr:cNvPr id="76" name="148 Elipse"/>
        <xdr:cNvSpPr/>
      </xdr:nvSpPr>
      <xdr:spPr>
        <a:xfrm>
          <a:off x="11048999" y="7604126"/>
          <a:ext cx="3254375" cy="155575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3200" b="1" i="1">
            <a:solidFill>
              <a:srgbClr val="080808"/>
            </a:solidFill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11</xdr:col>
      <xdr:colOff>978477</xdr:colOff>
      <xdr:row>36</xdr:row>
      <xdr:rowOff>95250</xdr:rowOff>
    </xdr:from>
    <xdr:to>
      <xdr:col>13</xdr:col>
      <xdr:colOff>756227</xdr:colOff>
      <xdr:row>38</xdr:row>
      <xdr:rowOff>363683</xdr:rowOff>
    </xdr:to>
    <xdr:sp macro="" textlink="">
      <xdr:nvSpPr>
        <xdr:cNvPr id="77" name="149 Elipse"/>
        <xdr:cNvSpPr/>
      </xdr:nvSpPr>
      <xdr:spPr>
        <a:xfrm>
          <a:off x="11992841" y="9816523"/>
          <a:ext cx="2271568" cy="1376796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endParaRPr lang="es-CR" sz="2400" b="1" i="1">
            <a:latin typeface="Times New Roman" pitchFamily="18" charset="0"/>
            <a:cs typeface="Arial" charset="0"/>
          </a:endParaRPr>
        </a:p>
      </xdr:txBody>
    </xdr:sp>
    <xdr:clientData/>
  </xdr:twoCellAnchor>
  <xdr:twoCellAnchor>
    <xdr:from>
      <xdr:col>13</xdr:col>
      <xdr:colOff>537583</xdr:colOff>
      <xdr:row>34</xdr:row>
      <xdr:rowOff>152977</xdr:rowOff>
    </xdr:from>
    <xdr:to>
      <xdr:col>16</xdr:col>
      <xdr:colOff>466146</xdr:colOff>
      <xdr:row>37</xdr:row>
      <xdr:rowOff>55563</xdr:rowOff>
    </xdr:to>
    <xdr:sp macro="" textlink="">
      <xdr:nvSpPr>
        <xdr:cNvPr id="78" name="151 Elipse"/>
        <xdr:cNvSpPr/>
      </xdr:nvSpPr>
      <xdr:spPr>
        <a:xfrm>
          <a:off x="14045765" y="9135341"/>
          <a:ext cx="2283836" cy="1195677"/>
        </a:xfrm>
        <a:prstGeom prst="ellipse">
          <a:avLst/>
        </a:prstGeom>
        <a:solidFill>
          <a:srgbClr val="FFC000"/>
        </a:solidFill>
        <a:ln w="12700" algn="ctr">
          <a:solidFill>
            <a:srgbClr val="17375E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/>
          </a:pPr>
          <a:r>
            <a:rPr lang="es-CR" sz="2400" b="1" i="1">
              <a:latin typeface="Times New Roman" pitchFamily="18" charset="0"/>
              <a:cs typeface="Arial" charset="0"/>
            </a:rPr>
            <a:t>.</a:t>
          </a:r>
        </a:p>
      </xdr:txBody>
    </xdr:sp>
    <xdr:clientData/>
  </xdr:twoCellAnchor>
  <xdr:twoCellAnchor>
    <xdr:from>
      <xdr:col>9</xdr:col>
      <xdr:colOff>285750</xdr:colOff>
      <xdr:row>49</xdr:row>
      <xdr:rowOff>254001</xdr:rowOff>
    </xdr:from>
    <xdr:to>
      <xdr:col>11</xdr:col>
      <xdr:colOff>952500</xdr:colOff>
      <xdr:row>52</xdr:row>
      <xdr:rowOff>1</xdr:rowOff>
    </xdr:to>
    <xdr:sp macro="" textlink="">
      <xdr:nvSpPr>
        <xdr:cNvPr id="79" name="152 Elipse"/>
        <xdr:cNvSpPr/>
      </xdr:nvSpPr>
      <xdr:spPr>
        <a:xfrm>
          <a:off x="8540750" y="19050001"/>
          <a:ext cx="3079750" cy="1270000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12</xdr:col>
      <xdr:colOff>349250</xdr:colOff>
      <xdr:row>48</xdr:row>
      <xdr:rowOff>127000</xdr:rowOff>
    </xdr:from>
    <xdr:to>
      <xdr:col>16</xdr:col>
      <xdr:colOff>254000</xdr:colOff>
      <xdr:row>52</xdr:row>
      <xdr:rowOff>31750</xdr:rowOff>
    </xdr:to>
    <xdr:sp macro="" textlink="">
      <xdr:nvSpPr>
        <xdr:cNvPr id="80" name="154 Elipse"/>
        <xdr:cNvSpPr/>
      </xdr:nvSpPr>
      <xdr:spPr>
        <a:xfrm>
          <a:off x="12223750" y="18415000"/>
          <a:ext cx="3397250" cy="1936750"/>
        </a:xfrm>
        <a:prstGeom prst="ellipse">
          <a:avLst/>
        </a:prstGeom>
        <a:gradFill rotWithShape="1">
          <a:gsLst>
            <a:gs pos="0">
              <a:srgbClr val="00FF00"/>
            </a:gs>
            <a:gs pos="100000">
              <a:srgbClr val="00FF00">
                <a:gamma/>
                <a:shade val="46275"/>
                <a:invGamma/>
              </a:srgbClr>
            </a:gs>
          </a:gsLst>
          <a:lin ang="5400000" scaled="1"/>
        </a:gradFill>
        <a:ln w="12700" algn="ctr">
          <a:solidFill>
            <a:srgbClr val="7F7F7F"/>
          </a:solidFill>
          <a:round/>
          <a:headEnd/>
          <a:tailEnd/>
        </a:ln>
        <a:effectLst>
          <a:outerShdw sy="23000" kx="1199993" algn="br" rotWithShape="0">
            <a:srgbClr val="000000">
              <a:alpha val="20000"/>
            </a:srgbClr>
          </a:outerShdw>
        </a:effectLst>
      </xdr:spPr>
      <xdr:txBody>
        <a:bodyPr wrap="square" anchor="ctr" upright="1"/>
        <a:lstStyle>
          <a:defPPr>
            <a:defRPr lang="es-C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pPr algn="ctr" eaLnBrk="0" hangingPunct="0">
            <a:defRPr sz="1000"/>
          </a:pPr>
          <a:endParaRPr lang="es-CR" sz="2400" b="1" i="1">
            <a:solidFill>
              <a:srgbClr val="000000"/>
            </a:solidFill>
            <a:latin typeface="Calibri"/>
            <a:cs typeface="Arial" charset="0"/>
          </a:endParaRPr>
        </a:p>
      </xdr:txBody>
    </xdr:sp>
    <xdr:clientData/>
  </xdr:twoCellAnchor>
  <xdr:twoCellAnchor>
    <xdr:from>
      <xdr:col>10</xdr:col>
      <xdr:colOff>619124</xdr:colOff>
      <xdr:row>38</xdr:row>
      <xdr:rowOff>363684</xdr:rowOff>
    </xdr:from>
    <xdr:to>
      <xdr:col>12</xdr:col>
      <xdr:colOff>867351</xdr:colOff>
      <xdr:row>49</xdr:row>
      <xdr:rowOff>254002</xdr:rowOff>
    </xdr:to>
    <xdr:cxnSp macro="">
      <xdr:nvCxnSpPr>
        <xdr:cNvPr id="82" name="AutoShape 38"/>
        <xdr:cNvCxnSpPr>
          <a:cxnSpLocks noChangeShapeType="1"/>
          <a:stCxn id="79" idx="0"/>
          <a:endCxn id="77" idx="4"/>
        </xdr:cNvCxnSpPr>
      </xdr:nvCxnSpPr>
      <xdr:spPr bwMode="auto">
        <a:xfrm rot="5400000" flipH="1" flipV="1">
          <a:off x="9561079" y="12018820"/>
          <a:ext cx="4393046" cy="2742045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12</xdr:col>
      <xdr:colOff>686233</xdr:colOff>
      <xdr:row>28</xdr:row>
      <xdr:rowOff>158751</xdr:rowOff>
    </xdr:from>
    <xdr:to>
      <xdr:col>15</xdr:col>
      <xdr:colOff>109320</xdr:colOff>
      <xdr:row>34</xdr:row>
      <xdr:rowOff>152977</xdr:rowOff>
    </xdr:to>
    <xdr:cxnSp macro="">
      <xdr:nvCxnSpPr>
        <xdr:cNvPr id="83" name="AutoShape 38"/>
        <xdr:cNvCxnSpPr>
          <a:cxnSpLocks noChangeShapeType="1"/>
          <a:stCxn id="78" idx="0"/>
          <a:endCxn id="76" idx="4"/>
        </xdr:cNvCxnSpPr>
      </xdr:nvCxnSpPr>
      <xdr:spPr bwMode="auto">
        <a:xfrm rot="16200000" flipV="1">
          <a:off x="13447027" y="7394685"/>
          <a:ext cx="1241135" cy="2240178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10</xdr:col>
      <xdr:colOff>821891</xdr:colOff>
      <xdr:row>28</xdr:row>
      <xdr:rowOff>158752</xdr:rowOff>
    </xdr:from>
    <xdr:to>
      <xdr:col>12</xdr:col>
      <xdr:colOff>686232</xdr:colOff>
      <xdr:row>35</xdr:row>
      <xdr:rowOff>189059</xdr:rowOff>
    </xdr:to>
    <xdr:cxnSp macro="">
      <xdr:nvCxnSpPr>
        <xdr:cNvPr id="84" name="AutoShape 38"/>
        <xdr:cNvCxnSpPr>
          <a:cxnSpLocks noChangeShapeType="1"/>
          <a:stCxn id="68" idx="0"/>
          <a:endCxn id="76" idx="4"/>
        </xdr:cNvCxnSpPr>
      </xdr:nvCxnSpPr>
      <xdr:spPr bwMode="auto">
        <a:xfrm rot="5400000" flipH="1" flipV="1">
          <a:off x="11037454" y="7446099"/>
          <a:ext cx="1461943" cy="235815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12</xdr:col>
      <xdr:colOff>686233</xdr:colOff>
      <xdr:row>28</xdr:row>
      <xdr:rowOff>158751</xdr:rowOff>
    </xdr:from>
    <xdr:to>
      <xdr:col>12</xdr:col>
      <xdr:colOff>867353</xdr:colOff>
      <xdr:row>36</xdr:row>
      <xdr:rowOff>95250</xdr:rowOff>
    </xdr:to>
    <xdr:cxnSp macro="">
      <xdr:nvCxnSpPr>
        <xdr:cNvPr id="87" name="AutoShape 38"/>
        <xdr:cNvCxnSpPr>
          <a:cxnSpLocks noChangeShapeType="1"/>
          <a:stCxn id="77" idx="0"/>
          <a:endCxn id="76" idx="4"/>
        </xdr:cNvCxnSpPr>
      </xdr:nvCxnSpPr>
      <xdr:spPr bwMode="auto">
        <a:xfrm rot="16200000" flipV="1">
          <a:off x="12076907" y="8764805"/>
          <a:ext cx="1922317" cy="181120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14</xdr:col>
      <xdr:colOff>70716</xdr:colOff>
      <xdr:row>37</xdr:row>
      <xdr:rowOff>55563</xdr:rowOff>
    </xdr:from>
    <xdr:to>
      <xdr:col>15</xdr:col>
      <xdr:colOff>109319</xdr:colOff>
      <xdr:row>48</xdr:row>
      <xdr:rowOff>127000</xdr:rowOff>
    </xdr:to>
    <xdr:cxnSp macro="">
      <xdr:nvCxnSpPr>
        <xdr:cNvPr id="88" name="AutoShape 38"/>
        <xdr:cNvCxnSpPr>
          <a:cxnSpLocks noChangeShapeType="1"/>
          <a:stCxn id="80" idx="0"/>
          <a:endCxn id="78" idx="4"/>
        </xdr:cNvCxnSpPr>
      </xdr:nvCxnSpPr>
      <xdr:spPr bwMode="auto">
        <a:xfrm rot="5400000" flipH="1" flipV="1">
          <a:off x="12465663" y="12229344"/>
          <a:ext cx="4620346" cy="823694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7</xdr:col>
      <xdr:colOff>61783</xdr:colOff>
      <xdr:row>14</xdr:row>
      <xdr:rowOff>341313</xdr:rowOff>
    </xdr:from>
    <xdr:to>
      <xdr:col>11</xdr:col>
      <xdr:colOff>331658</xdr:colOff>
      <xdr:row>26</xdr:row>
      <xdr:rowOff>333376</xdr:rowOff>
    </xdr:to>
    <xdr:cxnSp macro="">
      <xdr:nvCxnSpPr>
        <xdr:cNvPr id="90" name="AutoShape 38"/>
        <xdr:cNvCxnSpPr>
          <a:cxnSpLocks noChangeShapeType="1"/>
        </xdr:cNvCxnSpPr>
      </xdr:nvCxnSpPr>
      <xdr:spPr bwMode="auto">
        <a:xfrm rot="10800000">
          <a:off x="6116594" y="3986556"/>
          <a:ext cx="5294956" cy="3225415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12</xdr:col>
      <xdr:colOff>674687</xdr:colOff>
      <xdr:row>17</xdr:row>
      <xdr:rowOff>63501</xdr:rowOff>
    </xdr:from>
    <xdr:to>
      <xdr:col>13</xdr:col>
      <xdr:colOff>95251</xdr:colOff>
      <xdr:row>25</xdr:row>
      <xdr:rowOff>31752</xdr:rowOff>
    </xdr:to>
    <xdr:cxnSp macro="">
      <xdr:nvCxnSpPr>
        <xdr:cNvPr id="91" name="AutoShape 38"/>
        <xdr:cNvCxnSpPr>
          <a:cxnSpLocks noChangeShapeType="1"/>
          <a:stCxn id="76" idx="0"/>
          <a:endCxn id="45" idx="4"/>
        </xdr:cNvCxnSpPr>
      </xdr:nvCxnSpPr>
      <xdr:spPr bwMode="auto">
        <a:xfrm rot="5400000" flipH="1" flipV="1">
          <a:off x="11600656" y="5885657"/>
          <a:ext cx="2794001" cy="64293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10</xdr:col>
      <xdr:colOff>619126</xdr:colOff>
      <xdr:row>37</xdr:row>
      <xdr:rowOff>284307</xdr:rowOff>
    </xdr:from>
    <xdr:to>
      <xdr:col>10</xdr:col>
      <xdr:colOff>821892</xdr:colOff>
      <xdr:row>49</xdr:row>
      <xdr:rowOff>254001</xdr:rowOff>
    </xdr:to>
    <xdr:cxnSp macro="">
      <xdr:nvCxnSpPr>
        <xdr:cNvPr id="92" name="AutoShape 38"/>
        <xdr:cNvCxnSpPr>
          <a:cxnSpLocks noChangeShapeType="1"/>
          <a:stCxn id="79" idx="0"/>
          <a:endCxn id="68" idx="4"/>
        </xdr:cNvCxnSpPr>
      </xdr:nvCxnSpPr>
      <xdr:spPr bwMode="auto">
        <a:xfrm rot="5400000" flipH="1" flipV="1">
          <a:off x="7974662" y="12971681"/>
          <a:ext cx="5026603" cy="202766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5</xdr:col>
      <xdr:colOff>746125</xdr:colOff>
      <xdr:row>37</xdr:row>
      <xdr:rowOff>357909</xdr:rowOff>
    </xdr:from>
    <xdr:to>
      <xdr:col>7</xdr:col>
      <xdr:colOff>199160</xdr:colOff>
      <xdr:row>47</xdr:row>
      <xdr:rowOff>285751</xdr:rowOff>
    </xdr:to>
    <xdr:cxnSp macro="">
      <xdr:nvCxnSpPr>
        <xdr:cNvPr id="94" name="AutoShape 38"/>
        <xdr:cNvCxnSpPr>
          <a:cxnSpLocks noChangeShapeType="1"/>
          <a:stCxn id="71" idx="0"/>
          <a:endCxn id="69" idx="4"/>
        </xdr:cNvCxnSpPr>
      </xdr:nvCxnSpPr>
      <xdr:spPr bwMode="auto">
        <a:xfrm rot="5400000" flipH="1" flipV="1">
          <a:off x="3268085" y="11644313"/>
          <a:ext cx="3968751" cy="1946853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11</xdr:col>
      <xdr:colOff>274595</xdr:colOff>
      <xdr:row>0</xdr:row>
      <xdr:rowOff>23091</xdr:rowOff>
    </xdr:from>
    <xdr:to>
      <xdr:col>12</xdr:col>
      <xdr:colOff>16226</xdr:colOff>
      <xdr:row>3</xdr:row>
      <xdr:rowOff>64280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 bwMode="auto">
        <a:xfrm>
          <a:off x="11288959" y="23091"/>
          <a:ext cx="988540" cy="826280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R" sz="1100"/>
        </a:p>
      </xdr:txBody>
    </xdr:sp>
    <xdr:clientData/>
  </xdr:twoCellAnchor>
  <xdr:twoCellAnchor>
    <xdr:from>
      <xdr:col>12</xdr:col>
      <xdr:colOff>69273</xdr:colOff>
      <xdr:row>0</xdr:row>
      <xdr:rowOff>0</xdr:rowOff>
    </xdr:from>
    <xdr:to>
      <xdr:col>12</xdr:col>
      <xdr:colOff>1131455</xdr:colOff>
      <xdr:row>3</xdr:row>
      <xdr:rowOff>92362</xdr:rowOff>
    </xdr:to>
    <xdr:sp macro="" textlink="">
      <xdr:nvSpPr>
        <xdr:cNvPr id="16" name="Flecha derecha 15">
          <a:hlinkClick xmlns:r="http://schemas.openxmlformats.org/officeDocument/2006/relationships" r:id="rId5"/>
        </xdr:cNvPr>
        <xdr:cNvSpPr/>
      </xdr:nvSpPr>
      <xdr:spPr bwMode="auto">
        <a:xfrm>
          <a:off x="12330546" y="0"/>
          <a:ext cx="1062182" cy="877453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R" sz="1100"/>
        </a:p>
      </xdr:txBody>
    </xdr:sp>
    <xdr:clientData/>
  </xdr:twoCellAnchor>
  <xdr:twoCellAnchor>
    <xdr:from>
      <xdr:col>19</xdr:col>
      <xdr:colOff>4797</xdr:colOff>
      <xdr:row>5</xdr:row>
      <xdr:rowOff>170947</xdr:rowOff>
    </xdr:from>
    <xdr:to>
      <xdr:col>21</xdr:col>
      <xdr:colOff>574411</xdr:colOff>
      <xdr:row>8</xdr:row>
      <xdr:rowOff>150907</xdr:rowOff>
    </xdr:to>
    <xdr:sp macro="" textlink="">
      <xdr:nvSpPr>
        <xdr:cNvPr id="64" name="16 Rectángulo">
          <a:hlinkClick xmlns:r="http://schemas.openxmlformats.org/officeDocument/2006/relationships" r:id="rId6"/>
        </xdr:cNvPr>
        <xdr:cNvSpPr/>
      </xdr:nvSpPr>
      <xdr:spPr>
        <a:xfrm>
          <a:off x="17950449" y="1352599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19</xdr:col>
      <xdr:colOff>3171</xdr:colOff>
      <xdr:row>1</xdr:row>
      <xdr:rowOff>0</xdr:rowOff>
    </xdr:from>
    <xdr:to>
      <xdr:col>21</xdr:col>
      <xdr:colOff>534224</xdr:colOff>
      <xdr:row>1</xdr:row>
      <xdr:rowOff>309043</xdr:rowOff>
    </xdr:to>
    <xdr:sp macro="" textlink="">
      <xdr:nvSpPr>
        <xdr:cNvPr id="81" name="15 Rectángulo">
          <a:hlinkClick xmlns:r="http://schemas.openxmlformats.org/officeDocument/2006/relationships" r:id="rId7"/>
        </xdr:cNvPr>
        <xdr:cNvSpPr/>
      </xdr:nvSpPr>
      <xdr:spPr>
        <a:xfrm>
          <a:off x="17948823" y="187739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19</xdr:col>
      <xdr:colOff>1710</xdr:colOff>
      <xdr:row>9</xdr:row>
      <xdr:rowOff>206280</xdr:rowOff>
    </xdr:from>
    <xdr:to>
      <xdr:col>21</xdr:col>
      <xdr:colOff>604182</xdr:colOff>
      <xdr:row>10</xdr:row>
      <xdr:rowOff>233294</xdr:rowOff>
    </xdr:to>
    <xdr:sp macro="" textlink="">
      <xdr:nvSpPr>
        <xdr:cNvPr id="85" name="35 Rectángulo">
          <a:hlinkClick xmlns:r="http://schemas.openxmlformats.org/officeDocument/2006/relationships" r:id="rId8"/>
        </xdr:cNvPr>
        <xdr:cNvSpPr/>
      </xdr:nvSpPr>
      <xdr:spPr>
        <a:xfrm>
          <a:off x="17947362" y="1984280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18</xdr:col>
      <xdr:colOff>738277</xdr:colOff>
      <xdr:row>13</xdr:row>
      <xdr:rowOff>199882</xdr:rowOff>
    </xdr:from>
    <xdr:ext cx="2663421" cy="342786"/>
    <xdr:sp macro="" textlink="">
      <xdr:nvSpPr>
        <xdr:cNvPr id="89" name="65 CuadroTexto">
          <a:hlinkClick xmlns:r="http://schemas.openxmlformats.org/officeDocument/2006/relationships" r:id="rId9"/>
        </xdr:cNvPr>
        <xdr:cNvSpPr txBox="1"/>
      </xdr:nvSpPr>
      <xdr:spPr>
        <a:xfrm>
          <a:off x="17888799" y="3435621"/>
          <a:ext cx="266342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18</xdr:col>
      <xdr:colOff>743214</xdr:colOff>
      <xdr:row>14</xdr:row>
      <xdr:rowOff>270300</xdr:rowOff>
    </xdr:from>
    <xdr:ext cx="1670201" cy="342786"/>
    <xdr:sp macro="" textlink="">
      <xdr:nvSpPr>
        <xdr:cNvPr id="95" name="66 CuadroTexto">
          <a:hlinkClick xmlns:r="http://schemas.openxmlformats.org/officeDocument/2006/relationships" r:id="rId10"/>
        </xdr:cNvPr>
        <xdr:cNvSpPr txBox="1"/>
      </xdr:nvSpPr>
      <xdr:spPr>
        <a:xfrm>
          <a:off x="17893736" y="3870474"/>
          <a:ext cx="167020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19</xdr:col>
      <xdr:colOff>2656</xdr:colOff>
      <xdr:row>2</xdr:row>
      <xdr:rowOff>178875</xdr:rowOff>
    </xdr:from>
    <xdr:to>
      <xdr:col>21</xdr:col>
      <xdr:colOff>524068</xdr:colOff>
      <xdr:row>4</xdr:row>
      <xdr:rowOff>118465</xdr:rowOff>
    </xdr:to>
    <xdr:sp macro="" textlink="">
      <xdr:nvSpPr>
        <xdr:cNvPr id="96" name="48 Rectángulo">
          <a:hlinkClick xmlns:r="http://schemas.openxmlformats.org/officeDocument/2006/relationships" r:id="rId5"/>
        </xdr:cNvPr>
        <xdr:cNvSpPr/>
      </xdr:nvSpPr>
      <xdr:spPr>
        <a:xfrm>
          <a:off x="17948308" y="797310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18</xdr:col>
      <xdr:colOff>758999</xdr:colOff>
      <xdr:row>15</xdr:row>
      <xdr:rowOff>356303</xdr:rowOff>
    </xdr:from>
    <xdr:ext cx="1145891" cy="374141"/>
    <xdr:sp macro="" textlink="">
      <xdr:nvSpPr>
        <xdr:cNvPr id="97" name="49 CuadroTexto">
          <a:hlinkClick xmlns:r="http://schemas.openxmlformats.org/officeDocument/2006/relationships" r:id="rId11"/>
        </xdr:cNvPr>
        <xdr:cNvSpPr txBox="1"/>
      </xdr:nvSpPr>
      <xdr:spPr>
        <a:xfrm>
          <a:off x="17909521" y="4320912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19</xdr:col>
      <xdr:colOff>0</xdr:colOff>
      <xdr:row>11</xdr:row>
      <xdr:rowOff>122955</xdr:rowOff>
    </xdr:from>
    <xdr:to>
      <xdr:col>21</xdr:col>
      <xdr:colOff>607391</xdr:colOff>
      <xdr:row>12</xdr:row>
      <xdr:rowOff>149969</xdr:rowOff>
    </xdr:to>
    <xdr:sp macro="" textlink="">
      <xdr:nvSpPr>
        <xdr:cNvPr id="98" name="35 Rectángulo">
          <a:hlinkClick xmlns:r="http://schemas.openxmlformats.org/officeDocument/2006/relationships" r:id="rId12"/>
        </xdr:cNvPr>
        <xdr:cNvSpPr/>
      </xdr:nvSpPr>
      <xdr:spPr>
        <a:xfrm>
          <a:off x="17945652" y="2629825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1</xdr:row>
      <xdr:rowOff>76200</xdr:rowOff>
    </xdr:from>
    <xdr:to>
      <xdr:col>8</xdr:col>
      <xdr:colOff>571500</xdr:colOff>
      <xdr:row>4</xdr:row>
      <xdr:rowOff>0</xdr:rowOff>
    </xdr:to>
    <xdr:pic macro="[1]!Button8_Click">
      <xdr:nvPicPr>
        <xdr:cNvPr id="3270680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76200"/>
          <a:ext cx="666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7776</xdr:colOff>
      <xdr:row>6</xdr:row>
      <xdr:rowOff>69981</xdr:rowOff>
    </xdr:from>
    <xdr:to>
      <xdr:col>7</xdr:col>
      <xdr:colOff>730899</xdr:colOff>
      <xdr:row>9</xdr:row>
      <xdr:rowOff>116632</xdr:rowOff>
    </xdr:to>
    <xdr:cxnSp macro="">
      <xdr:nvCxnSpPr>
        <xdr:cNvPr id="5" name="88 Forma"/>
        <xdr:cNvCxnSpPr/>
      </xdr:nvCxnSpPr>
      <xdr:spPr>
        <a:xfrm flipV="1">
          <a:off x="3724470" y="1174103"/>
          <a:ext cx="1508449" cy="692019"/>
        </a:xfrm>
        <a:prstGeom prst="curved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38881</xdr:colOff>
      <xdr:row>6</xdr:row>
      <xdr:rowOff>77758</xdr:rowOff>
    </xdr:from>
    <xdr:to>
      <xdr:col>11</xdr:col>
      <xdr:colOff>692021</xdr:colOff>
      <xdr:row>9</xdr:row>
      <xdr:rowOff>116632</xdr:rowOff>
    </xdr:to>
    <xdr:cxnSp macro="">
      <xdr:nvCxnSpPr>
        <xdr:cNvPr id="6" name="90 Forma"/>
        <xdr:cNvCxnSpPr/>
      </xdr:nvCxnSpPr>
      <xdr:spPr>
        <a:xfrm rot="10800000">
          <a:off x="6127105" y="1181880"/>
          <a:ext cx="2239345" cy="684242"/>
        </a:xfrm>
        <a:prstGeom prst="curved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279919</xdr:colOff>
      <xdr:row>10</xdr:row>
      <xdr:rowOff>241044</xdr:rowOff>
    </xdr:from>
    <xdr:to>
      <xdr:col>5</xdr:col>
      <xdr:colOff>303248</xdr:colOff>
      <xdr:row>15</xdr:row>
      <xdr:rowOff>0</xdr:rowOff>
    </xdr:to>
    <xdr:cxnSp macro="">
      <xdr:nvCxnSpPr>
        <xdr:cNvPr id="7" name="AutoShape 37"/>
        <xdr:cNvCxnSpPr>
          <a:cxnSpLocks noChangeShapeType="1"/>
        </xdr:cNvCxnSpPr>
      </xdr:nvCxnSpPr>
      <xdr:spPr bwMode="auto">
        <a:xfrm rot="16200000" flipV="1">
          <a:off x="2904157" y="2546480"/>
          <a:ext cx="886405" cy="2332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4</xdr:col>
      <xdr:colOff>7776</xdr:colOff>
      <xdr:row>15</xdr:row>
      <xdr:rowOff>77755</xdr:rowOff>
    </xdr:from>
    <xdr:to>
      <xdr:col>4</xdr:col>
      <xdr:colOff>769776</xdr:colOff>
      <xdr:row>21</xdr:row>
      <xdr:rowOff>147734</xdr:rowOff>
    </xdr:to>
    <xdr:cxnSp macro="">
      <xdr:nvCxnSpPr>
        <xdr:cNvPr id="8" name="AutoShape 38"/>
        <xdr:cNvCxnSpPr>
          <a:cxnSpLocks noChangeShapeType="1"/>
        </xdr:cNvCxnSpPr>
      </xdr:nvCxnSpPr>
      <xdr:spPr bwMode="auto">
        <a:xfrm rot="5400000" flipH="1" flipV="1">
          <a:off x="2017745" y="3331806"/>
          <a:ext cx="1267408" cy="762000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5</xdr:col>
      <xdr:colOff>31105</xdr:colOff>
      <xdr:row>22</xdr:row>
      <xdr:rowOff>209941</xdr:rowOff>
    </xdr:from>
    <xdr:to>
      <xdr:col>5</xdr:col>
      <xdr:colOff>427654</xdr:colOff>
      <xdr:row>26</xdr:row>
      <xdr:rowOff>155510</xdr:rowOff>
    </xdr:to>
    <xdr:cxnSp macro="">
      <xdr:nvCxnSpPr>
        <xdr:cNvPr id="9" name="AutoShape 38"/>
        <xdr:cNvCxnSpPr>
          <a:cxnSpLocks noChangeShapeType="1"/>
        </xdr:cNvCxnSpPr>
      </xdr:nvCxnSpPr>
      <xdr:spPr bwMode="auto">
        <a:xfrm rot="16200000" flipV="1">
          <a:off x="2896381" y="4778053"/>
          <a:ext cx="777549" cy="39654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6</xdr:col>
      <xdr:colOff>20107</xdr:colOff>
      <xdr:row>10</xdr:row>
      <xdr:rowOff>134177</xdr:rowOff>
    </xdr:from>
    <xdr:to>
      <xdr:col>8</xdr:col>
      <xdr:colOff>23327</xdr:colOff>
      <xdr:row>14</xdr:row>
      <xdr:rowOff>171061</xdr:rowOff>
    </xdr:to>
    <xdr:cxnSp macro="">
      <xdr:nvCxnSpPr>
        <xdr:cNvPr id="10" name="AutoShape 38"/>
        <xdr:cNvCxnSpPr>
          <a:cxnSpLocks noChangeShapeType="1"/>
        </xdr:cNvCxnSpPr>
      </xdr:nvCxnSpPr>
      <xdr:spPr bwMode="auto">
        <a:xfrm rot="10800000">
          <a:off x="3736801" y="2008075"/>
          <a:ext cx="1581648" cy="985496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9</xdr:col>
      <xdr:colOff>87830</xdr:colOff>
      <xdr:row>8</xdr:row>
      <xdr:rowOff>136498</xdr:rowOff>
    </xdr:from>
    <xdr:to>
      <xdr:col>10</xdr:col>
      <xdr:colOff>785329</xdr:colOff>
      <xdr:row>15</xdr:row>
      <xdr:rowOff>1</xdr:rowOff>
    </xdr:to>
    <xdr:cxnSp macro="">
      <xdr:nvCxnSpPr>
        <xdr:cNvPr id="11" name="AutoShape 38"/>
        <xdr:cNvCxnSpPr>
          <a:cxnSpLocks noChangeShapeType="1"/>
        </xdr:cNvCxnSpPr>
      </xdr:nvCxnSpPr>
      <xdr:spPr bwMode="auto">
        <a:xfrm rot="10800000">
          <a:off x="6176054" y="1707151"/>
          <a:ext cx="1490602" cy="1294197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8</xdr:col>
      <xdr:colOff>365448</xdr:colOff>
      <xdr:row>16</xdr:row>
      <xdr:rowOff>4666</xdr:rowOff>
    </xdr:from>
    <xdr:to>
      <xdr:col>8</xdr:col>
      <xdr:colOff>673359</xdr:colOff>
      <xdr:row>21</xdr:row>
      <xdr:rowOff>132184</xdr:rowOff>
    </xdr:to>
    <xdr:cxnSp macro="">
      <xdr:nvCxnSpPr>
        <xdr:cNvPr id="41" name="AutoShape 38"/>
        <xdr:cNvCxnSpPr>
          <a:cxnSpLocks noChangeShapeType="1"/>
        </xdr:cNvCxnSpPr>
      </xdr:nvCxnSpPr>
      <xdr:spPr bwMode="auto">
        <a:xfrm rot="5400000" flipH="1" flipV="1">
          <a:off x="5288124" y="3650602"/>
          <a:ext cx="1052804" cy="307911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11</xdr:col>
      <xdr:colOff>349896</xdr:colOff>
      <xdr:row>16</xdr:row>
      <xdr:rowOff>4666</xdr:rowOff>
    </xdr:from>
    <xdr:to>
      <xdr:col>12</xdr:col>
      <xdr:colOff>7776</xdr:colOff>
      <xdr:row>22</xdr:row>
      <xdr:rowOff>0</xdr:rowOff>
    </xdr:to>
    <xdr:cxnSp macro="">
      <xdr:nvCxnSpPr>
        <xdr:cNvPr id="43" name="AutoShape 38"/>
        <xdr:cNvCxnSpPr>
          <a:cxnSpLocks noChangeShapeType="1"/>
        </xdr:cNvCxnSpPr>
      </xdr:nvCxnSpPr>
      <xdr:spPr bwMode="auto">
        <a:xfrm rot="16200000" flipV="1">
          <a:off x="7657323" y="3645158"/>
          <a:ext cx="1099456" cy="365451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12</xdr:col>
      <xdr:colOff>38877</xdr:colOff>
      <xdr:row>15</xdr:row>
      <xdr:rowOff>194388</xdr:rowOff>
    </xdr:from>
    <xdr:to>
      <xdr:col>14</xdr:col>
      <xdr:colOff>38877</xdr:colOff>
      <xdr:row>22</xdr:row>
      <xdr:rowOff>15553</xdr:rowOff>
    </xdr:to>
    <xdr:cxnSp macro="">
      <xdr:nvCxnSpPr>
        <xdr:cNvPr id="45" name="AutoShape 38"/>
        <xdr:cNvCxnSpPr>
          <a:cxnSpLocks noChangeShapeType="1"/>
        </xdr:cNvCxnSpPr>
      </xdr:nvCxnSpPr>
      <xdr:spPr bwMode="auto">
        <a:xfrm rot="10800000">
          <a:off x="8420877" y="3195735"/>
          <a:ext cx="1586204" cy="1197430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13</xdr:col>
      <xdr:colOff>15551</xdr:colOff>
      <xdr:row>10</xdr:row>
      <xdr:rowOff>171061</xdr:rowOff>
    </xdr:from>
    <xdr:to>
      <xdr:col>14</xdr:col>
      <xdr:colOff>248816</xdr:colOff>
      <xdr:row>21</xdr:row>
      <xdr:rowOff>108857</xdr:rowOff>
    </xdr:to>
    <xdr:cxnSp macro="">
      <xdr:nvCxnSpPr>
        <xdr:cNvPr id="48" name="AutoShape 38"/>
        <xdr:cNvCxnSpPr>
          <a:cxnSpLocks noChangeShapeType="1"/>
        </xdr:cNvCxnSpPr>
      </xdr:nvCxnSpPr>
      <xdr:spPr bwMode="auto">
        <a:xfrm rot="16200000" flipV="1">
          <a:off x="8572500" y="2663112"/>
          <a:ext cx="2262674" cy="1026367"/>
        </a:xfrm>
        <a:prstGeom prst="curvedConnector3">
          <a:avLst>
            <a:gd name="adj1" fmla="val 93986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8</xdr:col>
      <xdr:colOff>766671</xdr:colOff>
      <xdr:row>23</xdr:row>
      <xdr:rowOff>12444</xdr:rowOff>
    </xdr:from>
    <xdr:to>
      <xdr:col>9</xdr:col>
      <xdr:colOff>404328</xdr:colOff>
      <xdr:row>26</xdr:row>
      <xdr:rowOff>163286</xdr:rowOff>
    </xdr:to>
    <xdr:cxnSp macro="">
      <xdr:nvCxnSpPr>
        <xdr:cNvPr id="52" name="AutoShape 38"/>
        <xdr:cNvCxnSpPr>
          <a:cxnSpLocks noChangeShapeType="1"/>
        </xdr:cNvCxnSpPr>
      </xdr:nvCxnSpPr>
      <xdr:spPr bwMode="auto">
        <a:xfrm rot="16200000" flipV="1">
          <a:off x="5921833" y="4802159"/>
          <a:ext cx="710679" cy="430759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11</xdr:col>
      <xdr:colOff>678030</xdr:colOff>
      <xdr:row>22</xdr:row>
      <xdr:rowOff>258151</xdr:rowOff>
    </xdr:from>
    <xdr:to>
      <xdr:col>12</xdr:col>
      <xdr:colOff>785327</xdr:colOff>
      <xdr:row>27</xdr:row>
      <xdr:rowOff>7775</xdr:rowOff>
    </xdr:to>
    <xdr:cxnSp macro="">
      <xdr:nvCxnSpPr>
        <xdr:cNvPr id="54" name="AutoShape 38"/>
        <xdr:cNvCxnSpPr>
          <a:cxnSpLocks noChangeShapeType="1"/>
        </xdr:cNvCxnSpPr>
      </xdr:nvCxnSpPr>
      <xdr:spPr bwMode="auto">
        <a:xfrm rot="10800000">
          <a:off x="8352459" y="4635763"/>
          <a:ext cx="814868" cy="775992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13</xdr:col>
      <xdr:colOff>7776</xdr:colOff>
      <xdr:row>22</xdr:row>
      <xdr:rowOff>264370</xdr:rowOff>
    </xdr:from>
    <xdr:to>
      <xdr:col>13</xdr:col>
      <xdr:colOff>769776</xdr:colOff>
      <xdr:row>26</xdr:row>
      <xdr:rowOff>178837</xdr:rowOff>
    </xdr:to>
    <xdr:cxnSp macro="">
      <xdr:nvCxnSpPr>
        <xdr:cNvPr id="56" name="AutoShape 38"/>
        <xdr:cNvCxnSpPr>
          <a:cxnSpLocks noChangeShapeType="1"/>
        </xdr:cNvCxnSpPr>
      </xdr:nvCxnSpPr>
      <xdr:spPr bwMode="auto">
        <a:xfrm flipV="1">
          <a:off x="9182878" y="4641982"/>
          <a:ext cx="762000" cy="746447"/>
        </a:xfrm>
        <a:prstGeom prst="curvedConnector3">
          <a:avLst>
            <a:gd name="adj1" fmla="val 50000"/>
          </a:avLst>
        </a:prstGeom>
        <a:noFill/>
        <a:ln w="9525">
          <a:solidFill>
            <a:schemeClr val="tx1"/>
          </a:solidFill>
          <a:round/>
          <a:headEnd/>
          <a:tailEnd type="triangle" w="med" len="med"/>
        </a:ln>
        <a:effectLst>
          <a:prstShdw prst="shdw17" dist="17961" dir="2700000">
            <a:srgbClr val="999999"/>
          </a:prstShdw>
        </a:effectLst>
      </xdr:spPr>
    </xdr:cxnSp>
    <xdr:clientData/>
  </xdr:twoCellAnchor>
  <xdr:twoCellAnchor>
    <xdr:from>
      <xdr:col>19</xdr:col>
      <xdr:colOff>61650</xdr:colOff>
      <xdr:row>7</xdr:row>
      <xdr:rowOff>29797</xdr:rowOff>
    </xdr:from>
    <xdr:to>
      <xdr:col>21</xdr:col>
      <xdr:colOff>634025</xdr:colOff>
      <xdr:row>9</xdr:row>
      <xdr:rowOff>16659</xdr:rowOff>
    </xdr:to>
    <xdr:sp macro="" textlink="">
      <xdr:nvSpPr>
        <xdr:cNvPr id="19" name="16 Rectángulo">
          <a:hlinkClick xmlns:r="http://schemas.openxmlformats.org/officeDocument/2006/relationships" r:id="rId3"/>
        </xdr:cNvPr>
        <xdr:cNvSpPr/>
      </xdr:nvSpPr>
      <xdr:spPr>
        <a:xfrm>
          <a:off x="12872775" y="1355360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19</xdr:col>
      <xdr:colOff>60024</xdr:colOff>
      <xdr:row>2</xdr:row>
      <xdr:rowOff>0</xdr:rowOff>
    </xdr:from>
    <xdr:to>
      <xdr:col>21</xdr:col>
      <xdr:colOff>593838</xdr:colOff>
      <xdr:row>2</xdr:row>
      <xdr:rowOff>309043</xdr:rowOff>
    </xdr:to>
    <xdr:sp macro="" textlink="">
      <xdr:nvSpPr>
        <xdr:cNvPr id="20" name="15 Rectángulo">
          <a:hlinkClick xmlns:r="http://schemas.openxmlformats.org/officeDocument/2006/relationships" r:id="rId4"/>
        </xdr:cNvPr>
        <xdr:cNvSpPr/>
      </xdr:nvSpPr>
      <xdr:spPr>
        <a:xfrm>
          <a:off x="12871149" y="190500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19</xdr:col>
      <xdr:colOff>58563</xdr:colOff>
      <xdr:row>10</xdr:row>
      <xdr:rowOff>129666</xdr:rowOff>
    </xdr:from>
    <xdr:to>
      <xdr:col>21</xdr:col>
      <xdr:colOff>663796</xdr:colOff>
      <xdr:row>12</xdr:row>
      <xdr:rowOff>36927</xdr:rowOff>
    </xdr:to>
    <xdr:sp macro="" textlink="">
      <xdr:nvSpPr>
        <xdr:cNvPr id="21" name="35 Rectángulo">
          <a:hlinkClick xmlns:r="http://schemas.openxmlformats.org/officeDocument/2006/relationships" r:id="rId5"/>
        </xdr:cNvPr>
        <xdr:cNvSpPr/>
      </xdr:nvSpPr>
      <xdr:spPr>
        <a:xfrm>
          <a:off x="12869688" y="1987041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19</xdr:col>
      <xdr:colOff>0</xdr:colOff>
      <xdr:row>17</xdr:row>
      <xdr:rowOff>9382</xdr:rowOff>
    </xdr:from>
    <xdr:ext cx="2663421" cy="342786"/>
    <xdr:sp macro="" textlink="">
      <xdr:nvSpPr>
        <xdr:cNvPr id="22" name="65 CuadroTexto">
          <a:hlinkClick xmlns:r="http://schemas.openxmlformats.org/officeDocument/2006/relationships" r:id="rId6"/>
        </xdr:cNvPr>
        <xdr:cNvSpPr txBox="1"/>
      </xdr:nvSpPr>
      <xdr:spPr>
        <a:xfrm>
          <a:off x="12811125" y="3438382"/>
          <a:ext cx="266342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19</xdr:col>
      <xdr:colOff>4937</xdr:colOff>
      <xdr:row>19</xdr:row>
      <xdr:rowOff>79110</xdr:rowOff>
    </xdr:from>
    <xdr:ext cx="1670201" cy="342786"/>
    <xdr:sp macro="" textlink="">
      <xdr:nvSpPr>
        <xdr:cNvPr id="23" name="66 CuadroTexto">
          <a:hlinkClick xmlns:r="http://schemas.openxmlformats.org/officeDocument/2006/relationships" r:id="rId7"/>
        </xdr:cNvPr>
        <xdr:cNvSpPr txBox="1"/>
      </xdr:nvSpPr>
      <xdr:spPr>
        <a:xfrm>
          <a:off x="12816062" y="3873235"/>
          <a:ext cx="167020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19</xdr:col>
      <xdr:colOff>59509</xdr:colOff>
      <xdr:row>4</xdr:row>
      <xdr:rowOff>93633</xdr:rowOff>
    </xdr:from>
    <xdr:to>
      <xdr:col>21</xdr:col>
      <xdr:colOff>583682</xdr:colOff>
      <xdr:row>6</xdr:row>
      <xdr:rowOff>27701</xdr:rowOff>
    </xdr:to>
    <xdr:sp macro="" textlink="">
      <xdr:nvSpPr>
        <xdr:cNvPr id="24" name="48 Rectángulo">
          <a:hlinkClick xmlns:r="http://schemas.openxmlformats.org/officeDocument/2006/relationships" r:id="rId8"/>
        </xdr:cNvPr>
        <xdr:cNvSpPr/>
      </xdr:nvSpPr>
      <xdr:spPr>
        <a:xfrm>
          <a:off x="12870634" y="800071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19</xdr:col>
      <xdr:colOff>20722</xdr:colOff>
      <xdr:row>21</xdr:row>
      <xdr:rowOff>156485</xdr:rowOff>
    </xdr:from>
    <xdr:ext cx="1145891" cy="374141"/>
    <xdr:sp macro="" textlink="">
      <xdr:nvSpPr>
        <xdr:cNvPr id="25" name="49 CuadroTexto">
          <a:hlinkClick xmlns:r="http://schemas.openxmlformats.org/officeDocument/2006/relationships" r:id="rId9"/>
        </xdr:cNvPr>
        <xdr:cNvSpPr txBox="1"/>
      </xdr:nvSpPr>
      <xdr:spPr>
        <a:xfrm>
          <a:off x="12831847" y="4323673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19</xdr:col>
      <xdr:colOff>56853</xdr:colOff>
      <xdr:row>12</xdr:row>
      <xdr:rowOff>291023</xdr:rowOff>
    </xdr:from>
    <xdr:to>
      <xdr:col>21</xdr:col>
      <xdr:colOff>667005</xdr:colOff>
      <xdr:row>15</xdr:row>
      <xdr:rowOff>39534</xdr:rowOff>
    </xdr:to>
    <xdr:sp macro="" textlink="">
      <xdr:nvSpPr>
        <xdr:cNvPr id="26" name="35 Rectángulo">
          <a:hlinkClick xmlns:r="http://schemas.openxmlformats.org/officeDocument/2006/relationships" r:id="rId10"/>
        </xdr:cNvPr>
        <xdr:cNvSpPr/>
      </xdr:nvSpPr>
      <xdr:spPr>
        <a:xfrm>
          <a:off x="12867978" y="2632586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1571625</xdr:colOff>
      <xdr:row>27</xdr:row>
      <xdr:rowOff>0</xdr:rowOff>
    </xdr:from>
    <xdr:to>
      <xdr:col>6</xdr:col>
      <xdr:colOff>1028700</xdr:colOff>
      <xdr:row>28</xdr:row>
      <xdr:rowOff>66675</xdr:rowOff>
    </xdr:to>
    <xdr:sp macro="" textlink="">
      <xdr:nvSpPr>
        <xdr:cNvPr id="2563626" name="Oval 75"/>
        <xdr:cNvSpPr>
          <a:spLocks noChangeArrowheads="1"/>
        </xdr:cNvSpPr>
      </xdr:nvSpPr>
      <xdr:spPr bwMode="auto">
        <a:xfrm>
          <a:off x="2152650" y="12963525"/>
          <a:ext cx="2314575" cy="257175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3</xdr:col>
      <xdr:colOff>1571625</xdr:colOff>
      <xdr:row>27</xdr:row>
      <xdr:rowOff>0</xdr:rowOff>
    </xdr:from>
    <xdr:to>
      <xdr:col>6</xdr:col>
      <xdr:colOff>1028700</xdr:colOff>
      <xdr:row>28</xdr:row>
      <xdr:rowOff>66675</xdr:rowOff>
    </xdr:to>
    <xdr:sp macro="" textlink="">
      <xdr:nvSpPr>
        <xdr:cNvPr id="2563627" name="Oval 75"/>
        <xdr:cNvSpPr>
          <a:spLocks noChangeArrowheads="1"/>
        </xdr:cNvSpPr>
      </xdr:nvSpPr>
      <xdr:spPr bwMode="auto">
        <a:xfrm>
          <a:off x="2152650" y="12963525"/>
          <a:ext cx="2314575" cy="257175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6</xdr:col>
      <xdr:colOff>1457325</xdr:colOff>
      <xdr:row>28</xdr:row>
      <xdr:rowOff>142875</xdr:rowOff>
    </xdr:from>
    <xdr:to>
      <xdr:col>8</xdr:col>
      <xdr:colOff>276225</xdr:colOff>
      <xdr:row>28</xdr:row>
      <xdr:rowOff>571500</xdr:rowOff>
    </xdr:to>
    <xdr:sp macro="" textlink="">
      <xdr:nvSpPr>
        <xdr:cNvPr id="2563628" name="Oval 75"/>
        <xdr:cNvSpPr>
          <a:spLocks noChangeArrowheads="1"/>
        </xdr:cNvSpPr>
      </xdr:nvSpPr>
      <xdr:spPr bwMode="auto">
        <a:xfrm>
          <a:off x="4895850" y="13296900"/>
          <a:ext cx="1866900" cy="47625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7</xdr:col>
      <xdr:colOff>142875</xdr:colOff>
      <xdr:row>0</xdr:row>
      <xdr:rowOff>104775</xdr:rowOff>
    </xdr:from>
    <xdr:to>
      <xdr:col>7</xdr:col>
      <xdr:colOff>800100</xdr:colOff>
      <xdr:row>2</xdr:row>
      <xdr:rowOff>123825</xdr:rowOff>
    </xdr:to>
    <xdr:pic macro="[1]!Button8_Click">
      <xdr:nvPicPr>
        <xdr:cNvPr id="2563629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04775"/>
          <a:ext cx="6572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990600</xdr:colOff>
      <xdr:row>0</xdr:row>
      <xdr:rowOff>0</xdr:rowOff>
    </xdr:from>
    <xdr:to>
      <xdr:col>8</xdr:col>
      <xdr:colOff>685800</xdr:colOff>
      <xdr:row>2</xdr:row>
      <xdr:rowOff>152400</xdr:rowOff>
    </xdr:to>
    <xdr:pic>
      <xdr:nvPicPr>
        <xdr:cNvPr id="2563631" name="Picture 31" descr="MCj04316260000[1]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0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0</xdr:row>
      <xdr:rowOff>76200</xdr:rowOff>
    </xdr:from>
    <xdr:to>
      <xdr:col>6</xdr:col>
      <xdr:colOff>1309309</xdr:colOff>
      <xdr:row>2</xdr:row>
      <xdr:rowOff>114767</xdr:rowOff>
    </xdr:to>
    <xdr:sp macro="" textlink="">
      <xdr:nvSpPr>
        <xdr:cNvPr id="7" name="Flecha izquierda 6">
          <a:hlinkClick xmlns:r="http://schemas.openxmlformats.org/officeDocument/2006/relationships" r:id="rId5"/>
        </xdr:cNvPr>
        <xdr:cNvSpPr/>
      </xdr:nvSpPr>
      <xdr:spPr bwMode="auto">
        <a:xfrm>
          <a:off x="9029700" y="76200"/>
          <a:ext cx="985459" cy="533867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R" sz="1100"/>
        </a:p>
      </xdr:txBody>
    </xdr:sp>
    <xdr:clientData/>
  </xdr:twoCellAnchor>
  <xdr:twoCellAnchor>
    <xdr:from>
      <xdr:col>6</xdr:col>
      <xdr:colOff>1485900</xdr:colOff>
      <xdr:row>0</xdr:row>
      <xdr:rowOff>76200</xdr:rowOff>
    </xdr:from>
    <xdr:to>
      <xdr:col>6</xdr:col>
      <xdr:colOff>2459038</xdr:colOff>
      <xdr:row>2</xdr:row>
      <xdr:rowOff>136526</xdr:rowOff>
    </xdr:to>
    <xdr:sp macro="" textlink="">
      <xdr:nvSpPr>
        <xdr:cNvPr id="8" name="Flecha derecha 7">
          <a:hlinkClick xmlns:r="http://schemas.openxmlformats.org/officeDocument/2006/relationships" r:id="rId6"/>
        </xdr:cNvPr>
        <xdr:cNvSpPr/>
      </xdr:nvSpPr>
      <xdr:spPr bwMode="auto">
        <a:xfrm>
          <a:off x="10191750" y="76200"/>
          <a:ext cx="973138" cy="555626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R" sz="1100"/>
        </a:p>
      </xdr:txBody>
    </xdr:sp>
    <xdr:clientData/>
  </xdr:twoCellAnchor>
  <xdr:twoCellAnchor>
    <xdr:from>
      <xdr:col>19</xdr:col>
      <xdr:colOff>61650</xdr:colOff>
      <xdr:row>5</xdr:row>
      <xdr:rowOff>688610</xdr:rowOff>
    </xdr:from>
    <xdr:to>
      <xdr:col>21</xdr:col>
      <xdr:colOff>621325</xdr:colOff>
      <xdr:row>6</xdr:row>
      <xdr:rowOff>288122</xdr:rowOff>
    </xdr:to>
    <xdr:sp macro="" textlink="">
      <xdr:nvSpPr>
        <xdr:cNvPr id="9" name="16 Rectángulo">
          <a:hlinkClick xmlns:r="http://schemas.openxmlformats.org/officeDocument/2006/relationships" r:id="rId7"/>
        </xdr:cNvPr>
        <xdr:cNvSpPr/>
      </xdr:nvSpPr>
      <xdr:spPr>
        <a:xfrm>
          <a:off x="29436750" y="1850660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19</xdr:col>
      <xdr:colOff>60024</xdr:colOff>
      <xdr:row>3</xdr:row>
      <xdr:rowOff>0</xdr:rowOff>
    </xdr:from>
    <xdr:to>
      <xdr:col>21</xdr:col>
      <xdr:colOff>581138</xdr:colOff>
      <xdr:row>4</xdr:row>
      <xdr:rowOff>23293</xdr:rowOff>
    </xdr:to>
    <xdr:sp macro="" textlink="">
      <xdr:nvSpPr>
        <xdr:cNvPr id="10" name="15 Rectángulo">
          <a:hlinkClick xmlns:r="http://schemas.openxmlformats.org/officeDocument/2006/relationships" r:id="rId8"/>
        </xdr:cNvPr>
        <xdr:cNvSpPr/>
      </xdr:nvSpPr>
      <xdr:spPr>
        <a:xfrm>
          <a:off x="29435124" y="685800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19</xdr:col>
      <xdr:colOff>58563</xdr:colOff>
      <xdr:row>6</xdr:row>
      <xdr:rowOff>520191</xdr:rowOff>
    </xdr:from>
    <xdr:to>
      <xdr:col>21</xdr:col>
      <xdr:colOff>651096</xdr:colOff>
      <xdr:row>7</xdr:row>
      <xdr:rowOff>35340</xdr:rowOff>
    </xdr:to>
    <xdr:sp macro="" textlink="">
      <xdr:nvSpPr>
        <xdr:cNvPr id="11" name="35 Rectángulo">
          <a:hlinkClick xmlns:r="http://schemas.openxmlformats.org/officeDocument/2006/relationships" r:id="rId6"/>
        </xdr:cNvPr>
        <xdr:cNvSpPr/>
      </xdr:nvSpPr>
      <xdr:spPr>
        <a:xfrm>
          <a:off x="29433663" y="2482341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19</xdr:col>
      <xdr:colOff>0</xdr:colOff>
      <xdr:row>8</xdr:row>
      <xdr:rowOff>218932</xdr:rowOff>
    </xdr:from>
    <xdr:ext cx="2663421" cy="342786"/>
    <xdr:sp macro="" textlink="">
      <xdr:nvSpPr>
        <xdr:cNvPr id="12" name="65 CuadroTexto">
          <a:hlinkClick xmlns:r="http://schemas.openxmlformats.org/officeDocument/2006/relationships" r:id="rId9"/>
        </xdr:cNvPr>
        <xdr:cNvSpPr txBox="1"/>
      </xdr:nvSpPr>
      <xdr:spPr>
        <a:xfrm>
          <a:off x="29375100" y="3933682"/>
          <a:ext cx="266342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19</xdr:col>
      <xdr:colOff>4937</xdr:colOff>
      <xdr:row>8</xdr:row>
      <xdr:rowOff>653785</xdr:rowOff>
    </xdr:from>
    <xdr:ext cx="1670201" cy="342786"/>
    <xdr:sp macro="" textlink="">
      <xdr:nvSpPr>
        <xdr:cNvPr id="13" name="66 CuadroTexto">
          <a:hlinkClick xmlns:r="http://schemas.openxmlformats.org/officeDocument/2006/relationships" r:id="rId10"/>
        </xdr:cNvPr>
        <xdr:cNvSpPr txBox="1"/>
      </xdr:nvSpPr>
      <xdr:spPr>
        <a:xfrm>
          <a:off x="29380037" y="4368535"/>
          <a:ext cx="1670201" cy="342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19</xdr:col>
      <xdr:colOff>59509</xdr:colOff>
      <xdr:row>5</xdr:row>
      <xdr:rowOff>133321</xdr:rowOff>
    </xdr:from>
    <xdr:to>
      <xdr:col>21</xdr:col>
      <xdr:colOff>570982</xdr:colOff>
      <xdr:row>5</xdr:row>
      <xdr:rowOff>448389</xdr:rowOff>
    </xdr:to>
    <xdr:sp macro="" textlink="">
      <xdr:nvSpPr>
        <xdr:cNvPr id="14" name="48 Rectángulo">
          <a:hlinkClick xmlns:r="http://schemas.openxmlformats.org/officeDocument/2006/relationships" r:id="rId5"/>
        </xdr:cNvPr>
        <xdr:cNvSpPr/>
      </xdr:nvSpPr>
      <xdr:spPr>
        <a:xfrm>
          <a:off x="29434609" y="1295371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19</xdr:col>
      <xdr:colOff>20722</xdr:colOff>
      <xdr:row>9</xdr:row>
      <xdr:rowOff>227923</xdr:rowOff>
    </xdr:from>
    <xdr:ext cx="1145891" cy="374141"/>
    <xdr:sp macro="" textlink="">
      <xdr:nvSpPr>
        <xdr:cNvPr id="15" name="49 CuadroTexto">
          <a:hlinkClick xmlns:r="http://schemas.openxmlformats.org/officeDocument/2006/relationships" r:id="rId11"/>
        </xdr:cNvPr>
        <xdr:cNvSpPr txBox="1"/>
      </xdr:nvSpPr>
      <xdr:spPr>
        <a:xfrm>
          <a:off x="29395822" y="4818973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19</xdr:col>
      <xdr:colOff>56853</xdr:colOff>
      <xdr:row>7</xdr:row>
      <xdr:rowOff>289436</xdr:rowOff>
    </xdr:from>
    <xdr:to>
      <xdr:col>21</xdr:col>
      <xdr:colOff>654305</xdr:colOff>
      <xdr:row>7</xdr:row>
      <xdr:rowOff>680884</xdr:rowOff>
    </xdr:to>
    <xdr:sp macro="" textlink="">
      <xdr:nvSpPr>
        <xdr:cNvPr id="16" name="35 Rectángulo">
          <a:hlinkClick xmlns:r="http://schemas.openxmlformats.org/officeDocument/2006/relationships" r:id="rId12"/>
        </xdr:cNvPr>
        <xdr:cNvSpPr/>
      </xdr:nvSpPr>
      <xdr:spPr>
        <a:xfrm>
          <a:off x="29431953" y="3127886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19</xdr:row>
      <xdr:rowOff>695325</xdr:rowOff>
    </xdr:from>
    <xdr:to>
      <xdr:col>2</xdr:col>
      <xdr:colOff>2143125</xdr:colOff>
      <xdr:row>20</xdr:row>
      <xdr:rowOff>400050</xdr:rowOff>
    </xdr:to>
    <xdr:sp macro="" textlink="">
      <xdr:nvSpPr>
        <xdr:cNvPr id="2564925" name="Oval 75"/>
        <xdr:cNvSpPr>
          <a:spLocks noChangeArrowheads="1"/>
        </xdr:cNvSpPr>
      </xdr:nvSpPr>
      <xdr:spPr bwMode="auto">
        <a:xfrm>
          <a:off x="704850" y="11229975"/>
          <a:ext cx="2066925" cy="571500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2</xdr:col>
      <xdr:colOff>1857375</xdr:colOff>
      <xdr:row>19</xdr:row>
      <xdr:rowOff>695325</xdr:rowOff>
    </xdr:from>
    <xdr:to>
      <xdr:col>3</xdr:col>
      <xdr:colOff>1028700</xdr:colOff>
      <xdr:row>20</xdr:row>
      <xdr:rowOff>400050</xdr:rowOff>
    </xdr:to>
    <xdr:sp macro="" textlink="">
      <xdr:nvSpPr>
        <xdr:cNvPr id="2564926" name="Oval 75"/>
        <xdr:cNvSpPr>
          <a:spLocks noChangeArrowheads="1"/>
        </xdr:cNvSpPr>
      </xdr:nvSpPr>
      <xdr:spPr bwMode="auto">
        <a:xfrm>
          <a:off x="2486025" y="11229975"/>
          <a:ext cx="1990725" cy="571500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2</xdr:col>
      <xdr:colOff>0</xdr:colOff>
      <xdr:row>18</xdr:row>
      <xdr:rowOff>638175</xdr:rowOff>
    </xdr:from>
    <xdr:to>
      <xdr:col>2</xdr:col>
      <xdr:colOff>1924050</xdr:colOff>
      <xdr:row>19</xdr:row>
      <xdr:rowOff>180975</xdr:rowOff>
    </xdr:to>
    <xdr:sp macro="" textlink="">
      <xdr:nvSpPr>
        <xdr:cNvPr id="2564931" name="38 CuadroTexto"/>
        <xdr:cNvSpPr txBox="1">
          <a:spLocks noChangeArrowheads="1"/>
        </xdr:cNvSpPr>
      </xdr:nvSpPr>
      <xdr:spPr bwMode="auto">
        <a:xfrm>
          <a:off x="628650" y="10448925"/>
          <a:ext cx="1924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653143</xdr:colOff>
      <xdr:row>0</xdr:row>
      <xdr:rowOff>65315</xdr:rowOff>
    </xdr:from>
    <xdr:to>
      <xdr:col>2</xdr:col>
      <xdr:colOff>1617889</xdr:colOff>
      <xdr:row>2</xdr:row>
      <xdr:rowOff>27215</xdr:rowOff>
    </xdr:to>
    <xdr:pic>
      <xdr:nvPicPr>
        <xdr:cNvPr id="2564933" name="Picture 31" descr="MCj04316260000[1]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92679" y="65315"/>
          <a:ext cx="964746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81643</xdr:colOff>
      <xdr:row>0</xdr:row>
      <xdr:rowOff>46265</xdr:rowOff>
    </xdr:from>
    <xdr:to>
      <xdr:col>2</xdr:col>
      <xdr:colOff>428625</xdr:colOff>
      <xdr:row>1</xdr:row>
      <xdr:rowOff>393247</xdr:rowOff>
    </xdr:to>
    <xdr:pic macro="[1]!Button8_Click">
      <xdr:nvPicPr>
        <xdr:cNvPr id="2564934" name="Picture 2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4929" y="46265"/>
          <a:ext cx="823232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19</xdr:row>
      <xdr:rowOff>695325</xdr:rowOff>
    </xdr:from>
    <xdr:to>
      <xdr:col>3</xdr:col>
      <xdr:colOff>2143125</xdr:colOff>
      <xdr:row>20</xdr:row>
      <xdr:rowOff>400050</xdr:rowOff>
    </xdr:to>
    <xdr:sp macro="" textlink="">
      <xdr:nvSpPr>
        <xdr:cNvPr id="15" name="Oval 75"/>
        <xdr:cNvSpPr>
          <a:spLocks noChangeArrowheads="1"/>
        </xdr:cNvSpPr>
      </xdr:nvSpPr>
      <xdr:spPr bwMode="auto">
        <a:xfrm>
          <a:off x="695325" y="11156950"/>
          <a:ext cx="2066925" cy="577850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3</xdr:col>
      <xdr:colOff>1857375</xdr:colOff>
      <xdr:row>19</xdr:row>
      <xdr:rowOff>695325</xdr:rowOff>
    </xdr:from>
    <xdr:to>
      <xdr:col>4</xdr:col>
      <xdr:colOff>1028700</xdr:colOff>
      <xdr:row>20</xdr:row>
      <xdr:rowOff>400050</xdr:rowOff>
    </xdr:to>
    <xdr:sp macro="" textlink="">
      <xdr:nvSpPr>
        <xdr:cNvPr id="16" name="Oval 75"/>
        <xdr:cNvSpPr>
          <a:spLocks noChangeArrowheads="1"/>
        </xdr:cNvSpPr>
      </xdr:nvSpPr>
      <xdr:spPr bwMode="auto">
        <a:xfrm>
          <a:off x="2476500" y="11156950"/>
          <a:ext cx="1997075" cy="577850"/>
        </a:xfrm>
        <a:prstGeom prst="ellipse">
          <a:avLst/>
        </a:prstGeom>
        <a:noFill/>
        <a:ln w="12700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18</xdr:row>
      <xdr:rowOff>638175</xdr:rowOff>
    </xdr:from>
    <xdr:to>
      <xdr:col>3</xdr:col>
      <xdr:colOff>1924050</xdr:colOff>
      <xdr:row>19</xdr:row>
      <xdr:rowOff>180975</xdr:rowOff>
    </xdr:to>
    <xdr:sp macro="" textlink="">
      <xdr:nvSpPr>
        <xdr:cNvPr id="17" name="38 CuadroTexto"/>
        <xdr:cNvSpPr txBox="1">
          <a:spLocks noChangeArrowheads="1"/>
        </xdr:cNvSpPr>
      </xdr:nvSpPr>
      <xdr:spPr bwMode="auto">
        <a:xfrm>
          <a:off x="619125" y="10369550"/>
          <a:ext cx="192405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34436</xdr:colOff>
      <xdr:row>1</xdr:row>
      <xdr:rowOff>35467</xdr:rowOff>
    </xdr:from>
    <xdr:to>
      <xdr:col>5</xdr:col>
      <xdr:colOff>2194311</xdr:colOff>
      <xdr:row>2</xdr:row>
      <xdr:rowOff>0</xdr:rowOff>
    </xdr:to>
    <xdr:sp macro="" textlink="">
      <xdr:nvSpPr>
        <xdr:cNvPr id="12" name="16 Rectángulo">
          <a:hlinkClick xmlns:r="http://schemas.openxmlformats.org/officeDocument/2006/relationships" r:id="rId5"/>
        </xdr:cNvPr>
        <xdr:cNvSpPr/>
      </xdr:nvSpPr>
      <xdr:spPr>
        <a:xfrm>
          <a:off x="6674722" y="402860"/>
          <a:ext cx="2159875" cy="3591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1652060</xdr:colOff>
      <xdr:row>1</xdr:row>
      <xdr:rowOff>27213</xdr:rowOff>
    </xdr:from>
    <xdr:to>
      <xdr:col>3</xdr:col>
      <xdr:colOff>875053</xdr:colOff>
      <xdr:row>1</xdr:row>
      <xdr:rowOff>336256</xdr:rowOff>
    </xdr:to>
    <xdr:sp macro="" textlink="">
      <xdr:nvSpPr>
        <xdr:cNvPr id="13" name="15 Rectángulo">
          <a:hlinkClick xmlns:r="http://schemas.openxmlformats.org/officeDocument/2006/relationships" r:id="rId6"/>
        </xdr:cNvPr>
        <xdr:cNvSpPr/>
      </xdr:nvSpPr>
      <xdr:spPr>
        <a:xfrm>
          <a:off x="2291596" y="394606"/>
          <a:ext cx="2121314" cy="3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2290134</xdr:colOff>
      <xdr:row>1</xdr:row>
      <xdr:rowOff>54827</xdr:rowOff>
    </xdr:from>
    <xdr:to>
      <xdr:col>8</xdr:col>
      <xdr:colOff>632046</xdr:colOff>
      <xdr:row>2</xdr:row>
      <xdr:rowOff>13607</xdr:rowOff>
    </xdr:to>
    <xdr:sp macro="" textlink="">
      <xdr:nvSpPr>
        <xdr:cNvPr id="14" name="35 Rectángulo">
          <a:hlinkClick xmlns:r="http://schemas.openxmlformats.org/officeDocument/2006/relationships" r:id="rId7"/>
        </xdr:cNvPr>
        <xdr:cNvSpPr/>
      </xdr:nvSpPr>
      <xdr:spPr>
        <a:xfrm>
          <a:off x="8930420" y="422220"/>
          <a:ext cx="2192733" cy="35338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11</xdr:col>
      <xdr:colOff>136071</xdr:colOff>
      <xdr:row>1</xdr:row>
      <xdr:rowOff>36596</xdr:rowOff>
    </xdr:from>
    <xdr:ext cx="2663421" cy="398832"/>
    <xdr:sp macro="" textlink="">
      <xdr:nvSpPr>
        <xdr:cNvPr id="18" name="65 CuadroTexto">
          <a:hlinkClick xmlns:r="http://schemas.openxmlformats.org/officeDocument/2006/relationships" r:id="rId8"/>
        </xdr:cNvPr>
        <xdr:cNvSpPr txBox="1"/>
      </xdr:nvSpPr>
      <xdr:spPr>
        <a:xfrm>
          <a:off x="13525500" y="403989"/>
          <a:ext cx="2663421" cy="3988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14</xdr:col>
      <xdr:colOff>18544</xdr:colOff>
      <xdr:row>1</xdr:row>
      <xdr:rowOff>49628</xdr:rowOff>
    </xdr:from>
    <xdr:ext cx="1670201" cy="385800"/>
    <xdr:sp macro="" textlink="">
      <xdr:nvSpPr>
        <xdr:cNvPr id="19" name="66 CuadroTexto">
          <a:hlinkClick xmlns:r="http://schemas.openxmlformats.org/officeDocument/2006/relationships" r:id="rId9"/>
        </xdr:cNvPr>
        <xdr:cNvSpPr txBox="1"/>
      </xdr:nvSpPr>
      <xdr:spPr>
        <a:xfrm>
          <a:off x="16306294" y="417021"/>
          <a:ext cx="1670201" cy="385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916759</xdr:colOff>
      <xdr:row>1</xdr:row>
      <xdr:rowOff>38070</xdr:rowOff>
    </xdr:from>
    <xdr:to>
      <xdr:col>4</xdr:col>
      <xdr:colOff>824075</xdr:colOff>
      <xdr:row>1</xdr:row>
      <xdr:rowOff>353138</xdr:rowOff>
    </xdr:to>
    <xdr:sp macro="" textlink="">
      <xdr:nvSpPr>
        <xdr:cNvPr id="20" name="48 Rectángulo">
          <a:hlinkClick xmlns:r="http://schemas.openxmlformats.org/officeDocument/2006/relationships" r:id="rId10"/>
        </xdr:cNvPr>
        <xdr:cNvSpPr/>
      </xdr:nvSpPr>
      <xdr:spPr>
        <a:xfrm>
          <a:off x="4454616" y="405463"/>
          <a:ext cx="2111673" cy="315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16</xdr:col>
      <xdr:colOff>34329</xdr:colOff>
      <xdr:row>1</xdr:row>
      <xdr:rowOff>37422</xdr:rowOff>
    </xdr:from>
    <xdr:ext cx="1145891" cy="374141"/>
    <xdr:sp macro="" textlink="">
      <xdr:nvSpPr>
        <xdr:cNvPr id="21" name="49 CuadroTexto">
          <a:hlinkClick xmlns:r="http://schemas.openxmlformats.org/officeDocument/2006/relationships" r:id="rId11"/>
        </xdr:cNvPr>
        <xdr:cNvSpPr txBox="1"/>
      </xdr:nvSpPr>
      <xdr:spPr>
        <a:xfrm>
          <a:off x="18077400" y="404815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8</xdr:col>
      <xdr:colOff>750818</xdr:colOff>
      <xdr:row>1</xdr:row>
      <xdr:rowOff>47229</xdr:rowOff>
    </xdr:from>
    <xdr:to>
      <xdr:col>11</xdr:col>
      <xdr:colOff>50148</xdr:colOff>
      <xdr:row>2</xdr:row>
      <xdr:rowOff>13607</xdr:rowOff>
    </xdr:to>
    <xdr:sp macro="" textlink="">
      <xdr:nvSpPr>
        <xdr:cNvPr id="22" name="35 Rectángulo">
          <a:hlinkClick xmlns:r="http://schemas.openxmlformats.org/officeDocument/2006/relationships" r:id="rId12"/>
        </xdr:cNvPr>
        <xdr:cNvSpPr/>
      </xdr:nvSpPr>
      <xdr:spPr>
        <a:xfrm>
          <a:off x="11241925" y="414622"/>
          <a:ext cx="2197652" cy="3609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155783</xdr:colOff>
      <xdr:row>0</xdr:row>
      <xdr:rowOff>48381</xdr:rowOff>
    </xdr:from>
    <xdr:to>
      <xdr:col>1</xdr:col>
      <xdr:colOff>854283</xdr:colOff>
      <xdr:row>2</xdr:row>
      <xdr:rowOff>187086</xdr:rowOff>
    </xdr:to>
    <xdr:pic macro="[1]!Button8_Click"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735" y="48381"/>
          <a:ext cx="698500" cy="634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533364</xdr:colOff>
      <xdr:row>0</xdr:row>
      <xdr:rowOff>40004</xdr:rowOff>
    </xdr:from>
    <xdr:to>
      <xdr:col>7</xdr:col>
      <xdr:colOff>262096</xdr:colOff>
      <xdr:row>1</xdr:row>
      <xdr:rowOff>241905</xdr:rowOff>
    </xdr:to>
    <xdr:sp macro="" textlink="">
      <xdr:nvSpPr>
        <xdr:cNvPr id="5" name="16 Rectángulo">
          <a:hlinkClick xmlns:r="http://schemas.openxmlformats.org/officeDocument/2006/relationships" r:id="rId3"/>
        </xdr:cNvPr>
        <xdr:cNvSpPr/>
      </xdr:nvSpPr>
      <xdr:spPr>
        <a:xfrm>
          <a:off x="6411650" y="40004"/>
          <a:ext cx="2159875" cy="3833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</xdr:col>
      <xdr:colOff>1632405</xdr:colOff>
      <xdr:row>0</xdr:row>
      <xdr:rowOff>36286</xdr:rowOff>
    </xdr:from>
    <xdr:to>
      <xdr:col>2</xdr:col>
      <xdr:colOff>1552385</xdr:colOff>
      <xdr:row>1</xdr:row>
      <xdr:rowOff>241904</xdr:rowOff>
    </xdr:to>
    <xdr:sp macro="" textlink="">
      <xdr:nvSpPr>
        <xdr:cNvPr id="6" name="15 Rectángulo">
          <a:hlinkClick xmlns:r="http://schemas.openxmlformats.org/officeDocument/2006/relationships" r:id="rId4"/>
        </xdr:cNvPr>
        <xdr:cNvSpPr/>
      </xdr:nvSpPr>
      <xdr:spPr>
        <a:xfrm>
          <a:off x="2007357" y="36286"/>
          <a:ext cx="2121314" cy="38704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7</xdr:col>
      <xdr:colOff>324659</xdr:colOff>
      <xdr:row>0</xdr:row>
      <xdr:rowOff>30637</xdr:rowOff>
    </xdr:from>
    <xdr:to>
      <xdr:col>10</xdr:col>
      <xdr:colOff>170916</xdr:colOff>
      <xdr:row>1</xdr:row>
      <xdr:rowOff>240657</xdr:rowOff>
    </xdr:to>
    <xdr:sp macro="" textlink="">
      <xdr:nvSpPr>
        <xdr:cNvPr id="7" name="35 Rectángulo">
          <a:hlinkClick xmlns:r="http://schemas.openxmlformats.org/officeDocument/2006/relationships" r:id="rId5"/>
        </xdr:cNvPr>
        <xdr:cNvSpPr/>
      </xdr:nvSpPr>
      <xdr:spPr>
        <a:xfrm>
          <a:off x="8634088" y="30637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12</xdr:col>
      <xdr:colOff>1124857</xdr:colOff>
      <xdr:row>0</xdr:row>
      <xdr:rowOff>54739</xdr:rowOff>
    </xdr:from>
    <xdr:ext cx="2663421" cy="380690"/>
    <xdr:sp macro="" textlink="">
      <xdr:nvSpPr>
        <xdr:cNvPr id="8" name="65 CuadroTexto">
          <a:hlinkClick xmlns:r="http://schemas.openxmlformats.org/officeDocument/2006/relationships" r:id="rId6"/>
        </xdr:cNvPr>
        <xdr:cNvSpPr txBox="1"/>
      </xdr:nvSpPr>
      <xdr:spPr>
        <a:xfrm>
          <a:off x="13256381" y="54739"/>
          <a:ext cx="2663421" cy="3806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13</xdr:col>
      <xdr:colOff>1637794</xdr:colOff>
      <xdr:row>0</xdr:row>
      <xdr:rowOff>54162</xdr:rowOff>
    </xdr:from>
    <xdr:ext cx="1670201" cy="393361"/>
    <xdr:sp macro="" textlink="">
      <xdr:nvSpPr>
        <xdr:cNvPr id="9" name="66 CuadroTexto">
          <a:hlinkClick xmlns:r="http://schemas.openxmlformats.org/officeDocument/2006/relationships" r:id="rId7"/>
        </xdr:cNvPr>
        <xdr:cNvSpPr txBox="1"/>
      </xdr:nvSpPr>
      <xdr:spPr>
        <a:xfrm>
          <a:off x="16006937" y="54162"/>
          <a:ext cx="1670201" cy="3933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1631890</xdr:colOff>
      <xdr:row>0</xdr:row>
      <xdr:rowOff>41093</xdr:rowOff>
    </xdr:from>
    <xdr:to>
      <xdr:col>6</xdr:col>
      <xdr:colOff>441563</xdr:colOff>
      <xdr:row>1</xdr:row>
      <xdr:rowOff>241903</xdr:rowOff>
    </xdr:to>
    <xdr:sp macro="" textlink="">
      <xdr:nvSpPr>
        <xdr:cNvPr id="10" name="48 Rectángulo">
          <a:hlinkClick xmlns:r="http://schemas.openxmlformats.org/officeDocument/2006/relationships" r:id="rId8"/>
        </xdr:cNvPr>
        <xdr:cNvSpPr/>
      </xdr:nvSpPr>
      <xdr:spPr>
        <a:xfrm>
          <a:off x="4208176" y="41093"/>
          <a:ext cx="2111673" cy="3822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16</xdr:col>
      <xdr:colOff>577102</xdr:colOff>
      <xdr:row>0</xdr:row>
      <xdr:rowOff>32888</xdr:rowOff>
    </xdr:from>
    <xdr:ext cx="1145891" cy="414636"/>
    <xdr:sp macro="" textlink="">
      <xdr:nvSpPr>
        <xdr:cNvPr id="11" name="49 CuadroTexto">
          <a:hlinkClick xmlns:r="http://schemas.openxmlformats.org/officeDocument/2006/relationships" r:id="rId9"/>
        </xdr:cNvPr>
        <xdr:cNvSpPr txBox="1"/>
      </xdr:nvSpPr>
      <xdr:spPr>
        <a:xfrm>
          <a:off x="17740245" y="32888"/>
          <a:ext cx="1145891" cy="4146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10</xdr:col>
      <xdr:colOff>310853</xdr:colOff>
      <xdr:row>0</xdr:row>
      <xdr:rowOff>47230</xdr:rowOff>
    </xdr:from>
    <xdr:to>
      <xdr:col>12</xdr:col>
      <xdr:colOff>1032886</xdr:colOff>
      <xdr:row>1</xdr:row>
      <xdr:rowOff>257248</xdr:rowOff>
    </xdr:to>
    <xdr:sp macro="" textlink="">
      <xdr:nvSpPr>
        <xdr:cNvPr id="12" name="35 Rectángulo">
          <a:hlinkClick xmlns:r="http://schemas.openxmlformats.org/officeDocument/2006/relationships" r:id="rId10"/>
        </xdr:cNvPr>
        <xdr:cNvSpPr/>
      </xdr:nvSpPr>
      <xdr:spPr>
        <a:xfrm>
          <a:off x="10966758" y="47230"/>
          <a:ext cx="2197652" cy="39144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0</xdr:row>
      <xdr:rowOff>45720</xdr:rowOff>
    </xdr:from>
    <xdr:to>
      <xdr:col>1</xdr:col>
      <xdr:colOff>899160</xdr:colOff>
      <xdr:row>2</xdr:row>
      <xdr:rowOff>350520</xdr:rowOff>
    </xdr:to>
    <xdr:pic macro="[1]!Button8_Click">
      <xdr:nvPicPr>
        <xdr:cNvPr id="122910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9090" y="45720"/>
          <a:ext cx="104775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595050</xdr:colOff>
      <xdr:row>0</xdr:row>
      <xdr:rowOff>265700</xdr:rowOff>
    </xdr:from>
    <xdr:to>
      <xdr:col>5</xdr:col>
      <xdr:colOff>286045</xdr:colOff>
      <xdr:row>2</xdr:row>
      <xdr:rowOff>116672</xdr:rowOff>
    </xdr:to>
    <xdr:sp macro="" textlink="">
      <xdr:nvSpPr>
        <xdr:cNvPr id="6" name="16 Rectángulo">
          <a:hlinkClick xmlns:r="http://schemas.openxmlformats.org/officeDocument/2006/relationships" r:id="rId3"/>
        </xdr:cNvPr>
        <xdr:cNvSpPr/>
      </xdr:nvSpPr>
      <xdr:spPr>
        <a:xfrm>
          <a:off x="7773090" y="265700"/>
          <a:ext cx="2159875" cy="3996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14304</xdr:colOff>
      <xdr:row>1</xdr:row>
      <xdr:rowOff>30480</xdr:rowOff>
    </xdr:from>
    <xdr:to>
      <xdr:col>3</xdr:col>
      <xdr:colOff>78218</xdr:colOff>
      <xdr:row>2</xdr:row>
      <xdr:rowOff>167640</xdr:rowOff>
    </xdr:to>
    <xdr:sp macro="" textlink="">
      <xdr:nvSpPr>
        <xdr:cNvPr id="7" name="15 Rectángulo">
          <a:hlinkClick xmlns:r="http://schemas.openxmlformats.org/officeDocument/2006/relationships" r:id="rId4"/>
        </xdr:cNvPr>
        <xdr:cNvSpPr/>
      </xdr:nvSpPr>
      <xdr:spPr>
        <a:xfrm>
          <a:off x="3321384" y="304800"/>
          <a:ext cx="2121314" cy="4114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378603</xdr:colOff>
      <xdr:row>0</xdr:row>
      <xdr:rowOff>257301</xdr:rowOff>
    </xdr:from>
    <xdr:to>
      <xdr:col>6</xdr:col>
      <xdr:colOff>87216</xdr:colOff>
      <xdr:row>2</xdr:row>
      <xdr:rowOff>100110</xdr:rowOff>
    </xdr:to>
    <xdr:sp macro="" textlink="">
      <xdr:nvSpPr>
        <xdr:cNvPr id="8" name="35 Rectángulo">
          <a:hlinkClick xmlns:r="http://schemas.openxmlformats.org/officeDocument/2006/relationships" r:id="rId5"/>
        </xdr:cNvPr>
        <xdr:cNvSpPr/>
      </xdr:nvSpPr>
      <xdr:spPr>
        <a:xfrm>
          <a:off x="10025523" y="257301"/>
          <a:ext cx="2192733" cy="3914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8</xdr:col>
      <xdr:colOff>60960</xdr:colOff>
      <xdr:row>1</xdr:row>
      <xdr:rowOff>32242</xdr:rowOff>
    </xdr:from>
    <xdr:ext cx="2663421" cy="409718"/>
    <xdr:sp macro="" textlink="">
      <xdr:nvSpPr>
        <xdr:cNvPr id="9" name="65 CuadroTexto">
          <a:hlinkClick xmlns:r="http://schemas.openxmlformats.org/officeDocument/2006/relationships" r:id="rId6"/>
        </xdr:cNvPr>
        <xdr:cNvSpPr txBox="1"/>
      </xdr:nvSpPr>
      <xdr:spPr>
        <a:xfrm>
          <a:off x="14752320" y="306562"/>
          <a:ext cx="2663421" cy="4097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12</xdr:col>
      <xdr:colOff>264017</xdr:colOff>
      <xdr:row>1</xdr:row>
      <xdr:rowOff>40374</xdr:rowOff>
    </xdr:from>
    <xdr:ext cx="1670201" cy="386345"/>
    <xdr:sp macro="" textlink="">
      <xdr:nvSpPr>
        <xdr:cNvPr id="10" name="66 CuadroTexto">
          <a:hlinkClick xmlns:r="http://schemas.openxmlformats.org/officeDocument/2006/relationships" r:id="rId7"/>
        </xdr:cNvPr>
        <xdr:cNvSpPr txBox="1"/>
      </xdr:nvSpPr>
      <xdr:spPr>
        <a:xfrm>
          <a:off x="17515697" y="314694"/>
          <a:ext cx="1670201" cy="3863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181429</xdr:colOff>
      <xdr:row>1</xdr:row>
      <xdr:rowOff>30450</xdr:rowOff>
    </xdr:from>
    <xdr:to>
      <xdr:col>4</xdr:col>
      <xdr:colOff>479542</xdr:colOff>
      <xdr:row>2</xdr:row>
      <xdr:rowOff>137159</xdr:rowOff>
    </xdr:to>
    <xdr:sp macro="" textlink="">
      <xdr:nvSpPr>
        <xdr:cNvPr id="11" name="48 Rectángulo">
          <a:hlinkClick xmlns:r="http://schemas.openxmlformats.org/officeDocument/2006/relationships" r:id="rId8"/>
        </xdr:cNvPr>
        <xdr:cNvSpPr/>
      </xdr:nvSpPr>
      <xdr:spPr>
        <a:xfrm>
          <a:off x="5545909" y="304770"/>
          <a:ext cx="2111673" cy="3810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14</xdr:col>
      <xdr:colOff>386482</xdr:colOff>
      <xdr:row>1</xdr:row>
      <xdr:rowOff>3133</xdr:rowOff>
    </xdr:from>
    <xdr:ext cx="1145891" cy="374141"/>
    <xdr:sp macro="" textlink="">
      <xdr:nvSpPr>
        <xdr:cNvPr id="12" name="49 CuadroTexto">
          <a:hlinkClick xmlns:r="http://schemas.openxmlformats.org/officeDocument/2006/relationships" r:id="rId9"/>
        </xdr:cNvPr>
        <xdr:cNvSpPr txBox="1"/>
      </xdr:nvSpPr>
      <xdr:spPr>
        <a:xfrm>
          <a:off x="19223122" y="277453"/>
          <a:ext cx="1145891" cy="3741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6</xdr:col>
      <xdr:colOff>194013</xdr:colOff>
      <xdr:row>1</xdr:row>
      <xdr:rowOff>3686</xdr:rowOff>
    </xdr:from>
    <xdr:to>
      <xdr:col>7</xdr:col>
      <xdr:colOff>791465</xdr:colOff>
      <xdr:row>2</xdr:row>
      <xdr:rowOff>120814</xdr:rowOff>
    </xdr:to>
    <xdr:sp macro="" textlink="">
      <xdr:nvSpPr>
        <xdr:cNvPr id="13" name="35 Rectángulo">
          <a:hlinkClick xmlns:r="http://schemas.openxmlformats.org/officeDocument/2006/relationships" r:id="rId10"/>
        </xdr:cNvPr>
        <xdr:cNvSpPr/>
      </xdr:nvSpPr>
      <xdr:spPr>
        <a:xfrm>
          <a:off x="12325053" y="278006"/>
          <a:ext cx="2197652" cy="3914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1</xdr:col>
      <xdr:colOff>1066800</xdr:colOff>
      <xdr:row>2</xdr:row>
      <xdr:rowOff>361950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57150"/>
          <a:ext cx="10477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880800</xdr:colOff>
      <xdr:row>1</xdr:row>
      <xdr:rowOff>2810</xdr:rowOff>
    </xdr:from>
    <xdr:to>
      <xdr:col>4</xdr:col>
      <xdr:colOff>1230925</xdr:colOff>
      <xdr:row>2</xdr:row>
      <xdr:rowOff>266700</xdr:rowOff>
    </xdr:to>
    <xdr:sp macro="" textlink="">
      <xdr:nvSpPr>
        <xdr:cNvPr id="4" name="16 Rectángulo">
          <a:hlinkClick xmlns:r="http://schemas.openxmlformats.org/officeDocument/2006/relationships" r:id="rId3"/>
        </xdr:cNvPr>
        <xdr:cNvSpPr/>
      </xdr:nvSpPr>
      <xdr:spPr>
        <a:xfrm>
          <a:off x="6233850" y="26951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1</xdr:col>
      <xdr:colOff>1355424</xdr:colOff>
      <xdr:row>0</xdr:row>
      <xdr:rowOff>209550</xdr:rowOff>
    </xdr:from>
    <xdr:to>
      <xdr:col>2</xdr:col>
      <xdr:colOff>657338</xdr:colOff>
      <xdr:row>2</xdr:row>
      <xdr:rowOff>209550</xdr:rowOff>
    </xdr:to>
    <xdr:sp macro="" textlink="">
      <xdr:nvSpPr>
        <xdr:cNvPr id="5" name="15 Rectángulo">
          <a:hlinkClick xmlns:r="http://schemas.openxmlformats.org/officeDocument/2006/relationships" r:id="rId4"/>
        </xdr:cNvPr>
        <xdr:cNvSpPr/>
      </xdr:nvSpPr>
      <xdr:spPr>
        <a:xfrm>
          <a:off x="1831674" y="20955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4</xdr:col>
      <xdr:colOff>1334913</xdr:colOff>
      <xdr:row>1</xdr:row>
      <xdr:rowOff>24891</xdr:rowOff>
    </xdr:from>
    <xdr:to>
      <xdr:col>5</xdr:col>
      <xdr:colOff>1070196</xdr:colOff>
      <xdr:row>2</xdr:row>
      <xdr:rowOff>304800</xdr:rowOff>
    </xdr:to>
    <xdr:sp macro="" textlink="">
      <xdr:nvSpPr>
        <xdr:cNvPr id="6" name="35 Rectángulo">
          <a:hlinkClick xmlns:r="http://schemas.openxmlformats.org/officeDocument/2006/relationships" r:id="rId5"/>
        </xdr:cNvPr>
        <xdr:cNvSpPr/>
      </xdr:nvSpPr>
      <xdr:spPr>
        <a:xfrm>
          <a:off x="8497713" y="29159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6</xdr:col>
      <xdr:colOff>971550</xdr:colOff>
      <xdr:row>1</xdr:row>
      <xdr:rowOff>66532</xdr:rowOff>
    </xdr:from>
    <xdr:ext cx="2663421" cy="485918"/>
    <xdr:sp macro="" textlink="">
      <xdr:nvSpPr>
        <xdr:cNvPr id="7" name="65 CuadroTexto">
          <a:hlinkClick xmlns:r="http://schemas.openxmlformats.org/officeDocument/2006/relationships" r:id="rId6"/>
        </xdr:cNvPr>
        <xdr:cNvSpPr txBox="1"/>
      </xdr:nvSpPr>
      <xdr:spPr>
        <a:xfrm>
          <a:off x="13068300" y="33323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10</xdr:col>
      <xdr:colOff>176387</xdr:colOff>
      <xdr:row>1</xdr:row>
      <xdr:rowOff>38100</xdr:rowOff>
    </xdr:from>
    <xdr:ext cx="1670201" cy="514349"/>
    <xdr:sp macro="" textlink="">
      <xdr:nvSpPr>
        <xdr:cNvPr id="8" name="66 CuadroTexto">
          <a:hlinkClick xmlns:r="http://schemas.openxmlformats.org/officeDocument/2006/relationships" r:id="rId7"/>
        </xdr:cNvPr>
        <xdr:cNvSpPr txBox="1"/>
      </xdr:nvSpPr>
      <xdr:spPr>
        <a:xfrm>
          <a:off x="15797387" y="30480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707209</xdr:colOff>
      <xdr:row>0</xdr:row>
      <xdr:rowOff>228570</xdr:rowOff>
    </xdr:from>
    <xdr:to>
      <xdr:col>3</xdr:col>
      <xdr:colOff>761482</xdr:colOff>
      <xdr:row>2</xdr:row>
      <xdr:rowOff>228599</xdr:rowOff>
    </xdr:to>
    <xdr:sp macro="" textlink="">
      <xdr:nvSpPr>
        <xdr:cNvPr id="9" name="48 Rectángulo">
          <a:hlinkClick xmlns:r="http://schemas.openxmlformats.org/officeDocument/2006/relationships" r:id="rId8"/>
        </xdr:cNvPr>
        <xdr:cNvSpPr/>
      </xdr:nvSpPr>
      <xdr:spPr>
        <a:xfrm>
          <a:off x="4002859" y="22857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12</xdr:col>
      <xdr:colOff>287422</xdr:colOff>
      <xdr:row>1</xdr:row>
      <xdr:rowOff>56473</xdr:rowOff>
    </xdr:from>
    <xdr:ext cx="1145891" cy="476927"/>
    <xdr:sp macro="" textlink="">
      <xdr:nvSpPr>
        <xdr:cNvPr id="10" name="49 CuadroTexto">
          <a:hlinkClick xmlns:r="http://schemas.openxmlformats.org/officeDocument/2006/relationships" r:id="rId9"/>
        </xdr:cNvPr>
        <xdr:cNvSpPr txBox="1"/>
      </xdr:nvSpPr>
      <xdr:spPr>
        <a:xfrm>
          <a:off x="17508622" y="32317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5</xdr:col>
      <xdr:colOff>1180803</xdr:colOff>
      <xdr:row>1</xdr:row>
      <xdr:rowOff>41786</xdr:rowOff>
    </xdr:from>
    <xdr:to>
      <xdr:col>6</xdr:col>
      <xdr:colOff>901955</xdr:colOff>
      <xdr:row>2</xdr:row>
      <xdr:rowOff>285750</xdr:rowOff>
    </xdr:to>
    <xdr:sp macro="" textlink="">
      <xdr:nvSpPr>
        <xdr:cNvPr id="11" name="35 Rectángulo">
          <a:hlinkClick xmlns:r="http://schemas.openxmlformats.org/officeDocument/2006/relationships" r:id="rId10"/>
        </xdr:cNvPr>
        <xdr:cNvSpPr/>
      </xdr:nvSpPr>
      <xdr:spPr>
        <a:xfrm>
          <a:off x="10801053" y="30848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0</xdr:row>
      <xdr:rowOff>63500</xdr:rowOff>
    </xdr:from>
    <xdr:to>
      <xdr:col>1</xdr:col>
      <xdr:colOff>939800</xdr:colOff>
      <xdr:row>2</xdr:row>
      <xdr:rowOff>368300</xdr:rowOff>
    </xdr:to>
    <xdr:pic macro="[1]!Button8_Click"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4650" y="63500"/>
          <a:ext cx="10477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541376</xdr:colOff>
      <xdr:row>1</xdr:row>
      <xdr:rowOff>59960</xdr:rowOff>
    </xdr:from>
    <xdr:to>
      <xdr:col>5</xdr:col>
      <xdr:colOff>97751</xdr:colOff>
      <xdr:row>2</xdr:row>
      <xdr:rowOff>311150</xdr:rowOff>
    </xdr:to>
    <xdr:sp macro="" textlink="">
      <xdr:nvSpPr>
        <xdr:cNvPr id="12" name="16 Rectángulo">
          <a:hlinkClick xmlns:r="http://schemas.openxmlformats.org/officeDocument/2006/relationships" r:id="rId3"/>
        </xdr:cNvPr>
        <xdr:cNvSpPr/>
      </xdr:nvSpPr>
      <xdr:spPr>
        <a:xfrm>
          <a:off x="7691476" y="339360"/>
          <a:ext cx="2159875" cy="5305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Cuadro Mando Integral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76614</xdr:colOff>
      <xdr:row>2</xdr:row>
      <xdr:rowOff>254000</xdr:rowOff>
    </xdr:to>
    <xdr:sp macro="" textlink="">
      <xdr:nvSpPr>
        <xdr:cNvPr id="13" name="15 Rectángulo">
          <a:hlinkClick xmlns:r="http://schemas.openxmlformats.org/officeDocument/2006/relationships" r:id="rId4"/>
        </xdr:cNvPr>
        <xdr:cNvSpPr/>
      </xdr:nvSpPr>
      <xdr:spPr>
        <a:xfrm>
          <a:off x="3289300" y="279400"/>
          <a:ext cx="2121314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Estratégico </a:t>
          </a:r>
        </a:p>
      </xdr:txBody>
    </xdr:sp>
    <xdr:clientData/>
  </xdr:twoCellAnchor>
  <xdr:twoCellAnchor>
    <xdr:from>
      <xdr:col>5</xdr:col>
      <xdr:colOff>201739</xdr:colOff>
      <xdr:row>1</xdr:row>
      <xdr:rowOff>82041</xdr:rowOff>
    </xdr:from>
    <xdr:to>
      <xdr:col>5</xdr:col>
      <xdr:colOff>2394472</xdr:colOff>
      <xdr:row>2</xdr:row>
      <xdr:rowOff>349250</xdr:rowOff>
    </xdr:to>
    <xdr:sp macro="" textlink="">
      <xdr:nvSpPr>
        <xdr:cNvPr id="14" name="35 Rectángulo">
          <a:hlinkClick xmlns:r="http://schemas.openxmlformats.org/officeDocument/2006/relationships" r:id="rId5"/>
        </xdr:cNvPr>
        <xdr:cNvSpPr/>
      </xdr:nvSpPr>
      <xdr:spPr>
        <a:xfrm>
          <a:off x="9955339" y="361441"/>
          <a:ext cx="2192733" cy="54660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Seguimiento</a:t>
          </a:r>
          <a:r>
            <a:rPr lang="es-CR" sz="1400" b="1" i="0" strike="noStrike" baseline="0">
              <a:solidFill>
                <a:sysClr val="windowText" lastClr="000000"/>
              </a:solidFill>
              <a:latin typeface="Calibri"/>
            </a:rPr>
            <a:t> de </a:t>
          </a: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 Objetivos</a:t>
          </a:r>
        </a:p>
      </xdr:txBody>
    </xdr:sp>
    <xdr:clientData/>
  </xdr:twoCellAnchor>
  <xdr:oneCellAnchor>
    <xdr:from>
      <xdr:col>6</xdr:col>
      <xdr:colOff>2016426</xdr:colOff>
      <xdr:row>1</xdr:row>
      <xdr:rowOff>123682</xdr:rowOff>
    </xdr:from>
    <xdr:ext cx="2663421" cy="485918"/>
    <xdr:sp macro="" textlink="">
      <xdr:nvSpPr>
        <xdr:cNvPr id="15" name="65 CuadroTexto">
          <a:hlinkClick xmlns:r="http://schemas.openxmlformats.org/officeDocument/2006/relationships" r:id="rId6"/>
        </xdr:cNvPr>
        <xdr:cNvSpPr txBox="1"/>
      </xdr:nvSpPr>
      <xdr:spPr>
        <a:xfrm>
          <a:off x="14525926" y="403082"/>
          <a:ext cx="2663421" cy="4859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Formalización de indicadores</a:t>
          </a:r>
        </a:p>
      </xdr:txBody>
    </xdr:sp>
    <xdr:clientData/>
  </xdr:oneCellAnchor>
  <xdr:oneCellAnchor>
    <xdr:from>
      <xdr:col>11</xdr:col>
      <xdr:colOff>8413</xdr:colOff>
      <xdr:row>1</xdr:row>
      <xdr:rowOff>95250</xdr:rowOff>
    </xdr:from>
    <xdr:ext cx="1670201" cy="514349"/>
    <xdr:sp macro="" textlink="">
      <xdr:nvSpPr>
        <xdr:cNvPr id="16" name="66 CuadroTexto">
          <a:hlinkClick xmlns:r="http://schemas.openxmlformats.org/officeDocument/2006/relationships" r:id="rId7"/>
        </xdr:cNvPr>
        <xdr:cNvSpPr txBox="1"/>
      </xdr:nvSpPr>
      <xdr:spPr>
        <a:xfrm>
          <a:off x="17255013" y="374650"/>
          <a:ext cx="1670201" cy="514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600" b="1">
              <a:solidFill>
                <a:sysClr val="windowText" lastClr="000000"/>
              </a:solidFill>
            </a:rPr>
            <a:t>Fijación</a:t>
          </a:r>
          <a:r>
            <a:rPr lang="es-ES" sz="1600" b="1" baseline="0">
              <a:solidFill>
                <a:sysClr val="windowText" lastClr="000000"/>
              </a:solidFill>
            </a:rPr>
            <a:t> de metas</a:t>
          </a:r>
          <a:endParaRPr lang="es-ES" sz="16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126485</xdr:colOff>
      <xdr:row>1</xdr:row>
      <xdr:rowOff>19020</xdr:rowOff>
    </xdr:from>
    <xdr:to>
      <xdr:col>4</xdr:col>
      <xdr:colOff>422058</xdr:colOff>
      <xdr:row>2</xdr:row>
      <xdr:rowOff>273049</xdr:rowOff>
    </xdr:to>
    <xdr:sp macro="" textlink="">
      <xdr:nvSpPr>
        <xdr:cNvPr id="17" name="48 Rectángulo">
          <a:hlinkClick xmlns:r="http://schemas.openxmlformats.org/officeDocument/2006/relationships" r:id="rId8"/>
        </xdr:cNvPr>
        <xdr:cNvSpPr/>
      </xdr:nvSpPr>
      <xdr:spPr>
        <a:xfrm>
          <a:off x="5460485" y="298420"/>
          <a:ext cx="2111673" cy="5334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Mapa de Indicadores</a:t>
          </a:r>
        </a:p>
      </xdr:txBody>
    </xdr:sp>
    <xdr:clientData/>
  </xdr:twoCellAnchor>
  <xdr:oneCellAnchor>
    <xdr:from>
      <xdr:col>13</xdr:col>
      <xdr:colOff>144848</xdr:colOff>
      <xdr:row>1</xdr:row>
      <xdr:rowOff>113623</xdr:rowOff>
    </xdr:from>
    <xdr:ext cx="1145891" cy="476927"/>
    <xdr:sp macro="" textlink="">
      <xdr:nvSpPr>
        <xdr:cNvPr id="18" name="49 CuadroTexto">
          <a:hlinkClick xmlns:r="http://schemas.openxmlformats.org/officeDocument/2006/relationships" r:id="rId9"/>
        </xdr:cNvPr>
        <xdr:cNvSpPr txBox="1"/>
      </xdr:nvSpPr>
      <xdr:spPr>
        <a:xfrm>
          <a:off x="18966248" y="393023"/>
          <a:ext cx="1145891" cy="476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ES" sz="1800" b="1">
              <a:solidFill>
                <a:sysClr val="windowText" lastClr="000000"/>
              </a:solidFill>
            </a:rPr>
            <a:t>Iniciativas</a:t>
          </a:r>
        </a:p>
      </xdr:txBody>
    </xdr:sp>
    <xdr:clientData/>
  </xdr:oneCellAnchor>
  <xdr:twoCellAnchor>
    <xdr:from>
      <xdr:col>5</xdr:col>
      <xdr:colOff>2505079</xdr:colOff>
      <xdr:row>1</xdr:row>
      <xdr:rowOff>98936</xdr:rowOff>
    </xdr:from>
    <xdr:to>
      <xdr:col>6</xdr:col>
      <xdr:colOff>1946831</xdr:colOff>
      <xdr:row>2</xdr:row>
      <xdr:rowOff>330200</xdr:rowOff>
    </xdr:to>
    <xdr:sp macro="" textlink="">
      <xdr:nvSpPr>
        <xdr:cNvPr id="19" name="35 Rectángulo">
          <a:hlinkClick xmlns:r="http://schemas.openxmlformats.org/officeDocument/2006/relationships" r:id="rId10"/>
        </xdr:cNvPr>
        <xdr:cNvSpPr/>
      </xdr:nvSpPr>
      <xdr:spPr>
        <a:xfrm>
          <a:off x="12258679" y="378336"/>
          <a:ext cx="2197652" cy="5106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s-CR" sz="1400" b="1" i="0" strike="noStrike">
              <a:solidFill>
                <a:sysClr val="windowText" lastClr="000000"/>
              </a:solidFill>
              <a:latin typeface="Calibri"/>
            </a:rPr>
            <a:t>Alineamiento Estratégico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uario\Documents\Grupo%20Kaizen\BSC\Seminarios\Material%20de%20Apoyo\Casos\1Herramienta%20DO%20Final.14.12.2006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Perfil "/>
      <sheetName val="BSC"/>
      <sheetName val="Indicadores"/>
      <sheetName val="CMIProcInt"/>
      <sheetName val="PProcesos"/>
      <sheetName val="PFinanzas"/>
      <sheetName val="PCliente"/>
      <sheetName val="PFormacion"/>
      <sheetName val="Análisis Situacional"/>
      <sheetName val="EFI"/>
      <sheetName val="EFE"/>
      <sheetName val="SICKOF"/>
      <sheetName val="Clima y cultura"/>
      <sheetName val="Encuesta Motivacional"/>
      <sheetName val="Res. E. Moti"/>
      <sheetName val="Encuesta Orga."/>
      <sheetName val="Res Sickof"/>
      <sheetName val="análisis de encuesta"/>
      <sheetName val="Resultados SICKOF "/>
      <sheetName val="Resul.Org"/>
      <sheetName val="Marco"/>
      <sheetName val="Vision"/>
      <sheetName val="Misión "/>
      <sheetName val="1Herramienta DO Final.14.12"/>
    </sheetNames>
    <definedNames>
      <definedName name="Button8_Click"/>
      <definedName name="irindicador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98" zoomScaleNormal="98" workbookViewId="0"/>
  </sheetViews>
  <sheetFormatPr baseColWidth="10" defaultRowHeight="14.4" x14ac:dyDescent="0.3"/>
  <cols>
    <col min="1" max="1" width="3.5546875" customWidth="1"/>
    <col min="14" max="14" width="8.6640625" customWidth="1"/>
  </cols>
  <sheetData/>
  <sheetProtection selectLockedCells="1" selectUnlockedCells="1"/>
  <phoneticPr fontId="19" type="noConversion"/>
  <pageMargins left="0.70866141732283472" right="0.70866141732283472" top="0.74803149606299213" bottom="0.74803149606299213" header="0.31496062992125984" footer="0.31496062992125984"/>
  <pageSetup paperSize="9" scale="11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B1" zoomScale="60" zoomScaleNormal="60" workbookViewId="0">
      <selection activeCell="H8" sqref="H8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6.44140625" style="205" customWidth="1"/>
    <col min="5" max="5" width="30.33203125" style="205" customWidth="1"/>
    <col min="6" max="6" width="36.88671875" style="205" customWidth="1"/>
    <col min="7" max="7" width="20.33203125" style="205" customWidth="1"/>
    <col min="8" max="8" width="13.88671875" style="209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206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272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113</v>
      </c>
      <c r="C6" s="465"/>
      <c r="D6" s="465"/>
      <c r="E6" s="465"/>
      <c r="F6" s="465"/>
      <c r="G6" s="465"/>
      <c r="H6" s="466"/>
      <c r="I6" s="148"/>
      <c r="J6" s="467" t="s">
        <v>273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56.25" customHeight="1" thickBot="1" x14ac:dyDescent="0.6">
      <c r="A7" s="143" t="s">
        <v>27</v>
      </c>
      <c r="B7" s="199" t="s">
        <v>37</v>
      </c>
      <c r="C7" s="200" t="s">
        <v>1</v>
      </c>
      <c r="D7" s="200" t="s">
        <v>2</v>
      </c>
      <c r="E7" s="198" t="s">
        <v>111</v>
      </c>
      <c r="F7" s="198" t="s">
        <v>110</v>
      </c>
      <c r="G7" s="201" t="s">
        <v>112</v>
      </c>
      <c r="H7" s="207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Alineamiento!Y7</f>
        <v>Objetivo de Contribución F1</v>
      </c>
      <c r="F8" s="195" t="str">
        <f>Alineamiento!Z7</f>
        <v>indicador  F1</v>
      </c>
      <c r="G8" s="190" t="str">
        <f>Alineamiento!AB7</f>
        <v>Meta F 1</v>
      </c>
      <c r="H8" s="208">
        <f ca="1">AVERAGE(J8:U8)</f>
        <v>19.083333333333332</v>
      </c>
      <c r="I8" s="28"/>
      <c r="J8" s="50">
        <f ca="1">RANDBETWEEN(10,30)</f>
        <v>16</v>
      </c>
      <c r="K8" s="50">
        <f t="shared" ref="K8:U8" ca="1" si="0">RANDBETWEEN(10,30)</f>
        <v>15</v>
      </c>
      <c r="L8" s="50">
        <f t="shared" ca="1" si="0"/>
        <v>10</v>
      </c>
      <c r="M8" s="50">
        <f t="shared" ca="1" si="0"/>
        <v>23</v>
      </c>
      <c r="N8" s="50">
        <f t="shared" ca="1" si="0"/>
        <v>25</v>
      </c>
      <c r="O8" s="50">
        <f t="shared" ca="1" si="0"/>
        <v>18</v>
      </c>
      <c r="P8" s="50">
        <f t="shared" ca="1" si="0"/>
        <v>11</v>
      </c>
      <c r="Q8" s="50">
        <f t="shared" ca="1" si="0"/>
        <v>23</v>
      </c>
      <c r="R8" s="50">
        <f t="shared" ca="1" si="0"/>
        <v>23</v>
      </c>
      <c r="S8" s="50">
        <f t="shared" ca="1" si="0"/>
        <v>24</v>
      </c>
      <c r="T8" s="50">
        <f t="shared" ca="1" si="0"/>
        <v>16</v>
      </c>
      <c r="U8" s="50">
        <f t="shared" ca="1" si="0"/>
        <v>25</v>
      </c>
      <c r="V8" s="1"/>
    </row>
    <row r="9" spans="1:22" ht="72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Alineamiento!Y8</f>
        <v>Objetivo de Contribución F2</v>
      </c>
      <c r="F9" s="195" t="str">
        <f>Alineamiento!Z8</f>
        <v>indicador  F2</v>
      </c>
      <c r="G9" s="190" t="str">
        <f>Alineamiento!AB8</f>
        <v>Meta F 2</v>
      </c>
      <c r="H9" s="208">
        <f t="shared" ref="H9:H27" ca="1" si="1">AVERAGE(J9:U9)</f>
        <v>31.25</v>
      </c>
      <c r="I9" s="28"/>
      <c r="J9" s="50">
        <f ca="1">RANDBETWEEN(10,60)</f>
        <v>34</v>
      </c>
      <c r="K9" s="50">
        <f t="shared" ref="K9:U9" ca="1" si="2">RANDBETWEEN(10,60)</f>
        <v>23</v>
      </c>
      <c r="L9" s="50">
        <f t="shared" ca="1" si="2"/>
        <v>16</v>
      </c>
      <c r="M9" s="50">
        <f t="shared" ca="1" si="2"/>
        <v>27</v>
      </c>
      <c r="N9" s="50">
        <f t="shared" ca="1" si="2"/>
        <v>44</v>
      </c>
      <c r="O9" s="50">
        <f t="shared" ca="1" si="2"/>
        <v>15</v>
      </c>
      <c r="P9" s="50">
        <f t="shared" ca="1" si="2"/>
        <v>45</v>
      </c>
      <c r="Q9" s="50">
        <f t="shared" ca="1" si="2"/>
        <v>42</v>
      </c>
      <c r="R9" s="50">
        <f t="shared" ca="1" si="2"/>
        <v>49</v>
      </c>
      <c r="S9" s="50">
        <f t="shared" ca="1" si="2"/>
        <v>14</v>
      </c>
      <c r="T9" s="50">
        <f t="shared" ca="1" si="2"/>
        <v>43</v>
      </c>
      <c r="U9" s="50">
        <f t="shared" ca="1" si="2"/>
        <v>23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Alineamiento!Y9</f>
        <v>Objetivo de Contribución F3</v>
      </c>
      <c r="F10" s="195" t="str">
        <f>Alineamiento!Z9</f>
        <v>indicador  F3</v>
      </c>
      <c r="G10" s="190" t="str">
        <f>Alineamiento!AB9</f>
        <v>Meta F 3</v>
      </c>
      <c r="H10" s="208">
        <f t="shared" ca="1" si="1"/>
        <v>48.166666666666664</v>
      </c>
      <c r="I10" s="28"/>
      <c r="J10" s="50">
        <f ca="1">RANDBETWEEN(10,100)</f>
        <v>23</v>
      </c>
      <c r="K10" s="50">
        <f t="shared" ref="K10:U14" ca="1" si="3">RANDBETWEEN(10,100)</f>
        <v>62</v>
      </c>
      <c r="L10" s="50">
        <f t="shared" ca="1" si="3"/>
        <v>26</v>
      </c>
      <c r="M10" s="50">
        <f t="shared" ca="1" si="3"/>
        <v>51</v>
      </c>
      <c r="N10" s="50">
        <f t="shared" ca="1" si="3"/>
        <v>67</v>
      </c>
      <c r="O10" s="50">
        <f t="shared" ca="1" si="3"/>
        <v>68</v>
      </c>
      <c r="P10" s="50">
        <f t="shared" ca="1" si="3"/>
        <v>23</v>
      </c>
      <c r="Q10" s="50">
        <f t="shared" ca="1" si="3"/>
        <v>94</v>
      </c>
      <c r="R10" s="50">
        <f t="shared" ca="1" si="3"/>
        <v>69</v>
      </c>
      <c r="S10" s="50">
        <f t="shared" ca="1" si="3"/>
        <v>43</v>
      </c>
      <c r="T10" s="50">
        <f t="shared" ca="1" si="3"/>
        <v>17</v>
      </c>
      <c r="U10" s="50">
        <f t="shared" ca="1" si="3"/>
        <v>35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33" t="str">
        <f>Alineamiento!Y10</f>
        <v>Objetivo de Contribución C1</v>
      </c>
      <c r="F11" s="133" t="str">
        <f>Alineamiento!Z10</f>
        <v>indicador  C1</v>
      </c>
      <c r="G11" s="134" t="str">
        <f>Alineamiento!AB10</f>
        <v>Meta C 1</v>
      </c>
      <c r="H11" s="208">
        <f t="shared" ca="1" si="1"/>
        <v>4.833333333333333</v>
      </c>
      <c r="I11" s="28"/>
      <c r="J11" s="50">
        <f ca="1">RANDBETWEEN(3,7)</f>
        <v>4</v>
      </c>
      <c r="K11" s="50">
        <f t="shared" ref="K11:U11" ca="1" si="4">RANDBETWEEN(3,7)</f>
        <v>5</v>
      </c>
      <c r="L11" s="50">
        <f t="shared" ca="1" si="4"/>
        <v>7</v>
      </c>
      <c r="M11" s="50">
        <f t="shared" ca="1" si="4"/>
        <v>6</v>
      </c>
      <c r="N11" s="50">
        <f t="shared" ca="1" si="4"/>
        <v>3</v>
      </c>
      <c r="O11" s="50">
        <f t="shared" ca="1" si="4"/>
        <v>7</v>
      </c>
      <c r="P11" s="50">
        <f t="shared" ca="1" si="4"/>
        <v>4</v>
      </c>
      <c r="Q11" s="50">
        <f t="shared" ca="1" si="4"/>
        <v>4</v>
      </c>
      <c r="R11" s="50">
        <f t="shared" ca="1" si="4"/>
        <v>5</v>
      </c>
      <c r="S11" s="50">
        <f t="shared" ca="1" si="4"/>
        <v>3</v>
      </c>
      <c r="T11" s="50">
        <f t="shared" ca="1" si="4"/>
        <v>3</v>
      </c>
      <c r="U11" s="50">
        <f t="shared" ca="1" si="4"/>
        <v>7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33" t="str">
        <f>Alineamiento!Y11</f>
        <v>Objetivo de Contribución C2</v>
      </c>
      <c r="F12" s="133" t="str">
        <f>Alineamiento!Z11</f>
        <v>indicador  C2</v>
      </c>
      <c r="G12" s="134" t="str">
        <f>Alineamiento!AB11</f>
        <v>Meta C 2</v>
      </c>
      <c r="H12" s="208" t="s">
        <v>27</v>
      </c>
      <c r="I12" s="28"/>
      <c r="J12" s="171" t="s">
        <v>27</v>
      </c>
      <c r="K12" s="171" t="s">
        <v>27</v>
      </c>
      <c r="L12" s="171" t="s">
        <v>27</v>
      </c>
      <c r="M12" s="171" t="s">
        <v>27</v>
      </c>
      <c r="N12" s="171" t="s">
        <v>27</v>
      </c>
      <c r="O12" s="171" t="s">
        <v>27</v>
      </c>
      <c r="P12" s="171" t="s">
        <v>27</v>
      </c>
      <c r="Q12" s="171" t="s">
        <v>27</v>
      </c>
      <c r="R12" s="171" t="s">
        <v>27</v>
      </c>
      <c r="S12" s="171" t="s">
        <v>27</v>
      </c>
      <c r="T12" s="171" t="s">
        <v>27</v>
      </c>
      <c r="U12" s="171" t="s">
        <v>27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33" t="str">
        <f>Alineamiento!Y12</f>
        <v>Objetivo de Contribución C3</v>
      </c>
      <c r="F13" s="133" t="str">
        <f>Alineamiento!Z12</f>
        <v>indicador  C3</v>
      </c>
      <c r="G13" s="134" t="str">
        <f>Alineamiento!AB12</f>
        <v>Meta C 3</v>
      </c>
      <c r="H13" s="208">
        <f t="shared" ca="1" si="1"/>
        <v>66.166666666666671</v>
      </c>
      <c r="I13" s="28"/>
      <c r="J13" s="50">
        <f ca="1">RANDBETWEEN(10,100)</f>
        <v>93</v>
      </c>
      <c r="K13" s="50">
        <f t="shared" ca="1" si="3"/>
        <v>39</v>
      </c>
      <c r="L13" s="50">
        <f t="shared" ca="1" si="3"/>
        <v>68</v>
      </c>
      <c r="M13" s="50">
        <f t="shared" ca="1" si="3"/>
        <v>65</v>
      </c>
      <c r="N13" s="50">
        <f t="shared" ca="1" si="3"/>
        <v>81</v>
      </c>
      <c r="O13" s="50">
        <f t="shared" ca="1" si="3"/>
        <v>77</v>
      </c>
      <c r="P13" s="50">
        <f t="shared" ca="1" si="3"/>
        <v>57</v>
      </c>
      <c r="Q13" s="50">
        <f t="shared" ca="1" si="3"/>
        <v>42</v>
      </c>
      <c r="R13" s="50">
        <f t="shared" ca="1" si="3"/>
        <v>54</v>
      </c>
      <c r="S13" s="50">
        <f t="shared" ca="1" si="3"/>
        <v>77</v>
      </c>
      <c r="T13" s="50">
        <f t="shared" ca="1" si="3"/>
        <v>92</v>
      </c>
      <c r="U13" s="50">
        <f t="shared" ca="1" si="3"/>
        <v>49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92" t="str">
        <f>Alineamiento!Y13</f>
        <v>Objetivo de Contribución P1</v>
      </c>
      <c r="F14" s="192" t="str">
        <f>Alineamiento!Z13</f>
        <v>indicador  P 1</v>
      </c>
      <c r="G14" s="192" t="str">
        <f>Alineamiento!AB13</f>
        <v>Meta P 1</v>
      </c>
      <c r="H14" s="208">
        <f t="shared" ca="1" si="1"/>
        <v>51.5</v>
      </c>
      <c r="I14" s="28"/>
      <c r="J14" s="50">
        <f ca="1">RANDBETWEEN(10,100)</f>
        <v>13</v>
      </c>
      <c r="K14" s="50">
        <f t="shared" ca="1" si="3"/>
        <v>11</v>
      </c>
      <c r="L14" s="50">
        <f t="shared" ca="1" si="3"/>
        <v>17</v>
      </c>
      <c r="M14" s="50">
        <f t="shared" ca="1" si="3"/>
        <v>61</v>
      </c>
      <c r="N14" s="50">
        <f t="shared" ca="1" si="3"/>
        <v>87</v>
      </c>
      <c r="O14" s="50">
        <f t="shared" ca="1" si="3"/>
        <v>60</v>
      </c>
      <c r="P14" s="50">
        <f t="shared" ca="1" si="3"/>
        <v>36</v>
      </c>
      <c r="Q14" s="50">
        <f t="shared" ca="1" si="3"/>
        <v>87</v>
      </c>
      <c r="R14" s="50">
        <f t="shared" ca="1" si="3"/>
        <v>37</v>
      </c>
      <c r="S14" s="50">
        <f t="shared" ca="1" si="3"/>
        <v>32</v>
      </c>
      <c r="T14" s="50">
        <f t="shared" ca="1" si="3"/>
        <v>92</v>
      </c>
      <c r="U14" s="50">
        <f t="shared" ca="1" si="3"/>
        <v>85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92" t="str">
        <f>Alineamiento!Y14</f>
        <v>Objetivo de Contribución P2</v>
      </c>
      <c r="F15" s="192" t="str">
        <f>Alineamiento!Z14</f>
        <v>indicador  P 2</v>
      </c>
      <c r="G15" s="192" t="str">
        <f>Alineamiento!AB14</f>
        <v>Meta P 2</v>
      </c>
      <c r="H15" s="208">
        <f t="shared" ca="1" si="1"/>
        <v>20.75</v>
      </c>
      <c r="I15" s="39"/>
      <c r="J15" s="50">
        <f t="shared" ref="J15:U27" ca="1" si="5">RANDBETWEEN(10,40)</f>
        <v>16</v>
      </c>
      <c r="K15" s="50">
        <f t="shared" ca="1" si="5"/>
        <v>10</v>
      </c>
      <c r="L15" s="50">
        <f t="shared" ca="1" si="5"/>
        <v>26</v>
      </c>
      <c r="M15" s="50">
        <f t="shared" ca="1" si="5"/>
        <v>26</v>
      </c>
      <c r="N15" s="50">
        <f t="shared" ca="1" si="5"/>
        <v>21</v>
      </c>
      <c r="O15" s="50">
        <f t="shared" ca="1" si="5"/>
        <v>18</v>
      </c>
      <c r="P15" s="50">
        <f t="shared" ca="1" si="5"/>
        <v>31</v>
      </c>
      <c r="Q15" s="50">
        <f t="shared" ca="1" si="5"/>
        <v>12</v>
      </c>
      <c r="R15" s="50">
        <f t="shared" ca="1" si="5"/>
        <v>26</v>
      </c>
      <c r="S15" s="50">
        <f t="shared" ca="1" si="5"/>
        <v>33</v>
      </c>
      <c r="T15" s="50">
        <f t="shared" ca="1" si="5"/>
        <v>12</v>
      </c>
      <c r="U15" s="50">
        <f t="shared" ca="1" si="5"/>
        <v>18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92" t="str">
        <f>Alineamiento!Y15</f>
        <v>Objetivo de Contribución P3</v>
      </c>
      <c r="F16" s="192" t="str">
        <f>Alineamiento!Z15</f>
        <v>indicador  P 3</v>
      </c>
      <c r="G16" s="192" t="str">
        <f>Alineamiento!AB15</f>
        <v>Meta P 3</v>
      </c>
      <c r="H16" s="208" t="s">
        <v>27</v>
      </c>
      <c r="I16" s="28"/>
      <c r="J16" s="50" t="s">
        <v>27</v>
      </c>
      <c r="K16" s="50" t="s">
        <v>27</v>
      </c>
      <c r="L16" s="50" t="s">
        <v>27</v>
      </c>
      <c r="M16" s="50" t="s">
        <v>27</v>
      </c>
      <c r="N16" s="50" t="s">
        <v>27</v>
      </c>
      <c r="O16" s="50" t="s">
        <v>44</v>
      </c>
      <c r="P16" s="50" t="s">
        <v>27</v>
      </c>
      <c r="Q16" s="50" t="s">
        <v>27</v>
      </c>
      <c r="R16" s="50" t="s">
        <v>27</v>
      </c>
      <c r="S16" s="50" t="s">
        <v>27</v>
      </c>
      <c r="T16" s="50" t="s">
        <v>27</v>
      </c>
      <c r="U16" s="50" t="s">
        <v>27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92" t="str">
        <f>Alineamiento!Y16</f>
        <v>Objetivo de Contribución P4</v>
      </c>
      <c r="F17" s="192" t="str">
        <f>Alineamiento!Z16</f>
        <v>indicador  P 4</v>
      </c>
      <c r="G17" s="192" t="str">
        <f>Alineamiento!AB16</f>
        <v>Meta P 4</v>
      </c>
      <c r="H17" s="208" t="s">
        <v>27</v>
      </c>
      <c r="I17" s="28"/>
      <c r="J17" s="50" t="s">
        <v>27</v>
      </c>
      <c r="K17" s="50" t="s">
        <v>27</v>
      </c>
      <c r="L17" s="50" t="s">
        <v>27</v>
      </c>
      <c r="M17" s="50" t="s">
        <v>27</v>
      </c>
      <c r="N17" s="50" t="s">
        <v>27</v>
      </c>
      <c r="O17" s="50" t="s">
        <v>44</v>
      </c>
      <c r="P17" s="50" t="s">
        <v>27</v>
      </c>
      <c r="Q17" s="50" t="s">
        <v>27</v>
      </c>
      <c r="R17" s="50" t="s">
        <v>27</v>
      </c>
      <c r="S17" s="50" t="s">
        <v>27</v>
      </c>
      <c r="T17" s="50" t="s">
        <v>27</v>
      </c>
      <c r="U17" s="50" t="s">
        <v>27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92" t="str">
        <f>Alineamiento!Y17</f>
        <v>Objetivo de Contribución P5</v>
      </c>
      <c r="F18" s="192" t="str">
        <f>Alineamiento!Z17</f>
        <v>indicador  P 5</v>
      </c>
      <c r="G18" s="192" t="str">
        <f>Alineamiento!AB17</f>
        <v>Meta P 5</v>
      </c>
      <c r="H18" s="208">
        <f t="shared" ca="1" si="1"/>
        <v>25.75</v>
      </c>
      <c r="I18" s="28"/>
      <c r="J18" s="50">
        <f t="shared" ca="1" si="5"/>
        <v>28</v>
      </c>
      <c r="K18" s="50">
        <f t="shared" ca="1" si="5"/>
        <v>34</v>
      </c>
      <c r="L18" s="50">
        <f t="shared" ca="1" si="5"/>
        <v>16</v>
      </c>
      <c r="M18" s="50">
        <f t="shared" ca="1" si="5"/>
        <v>30</v>
      </c>
      <c r="N18" s="50">
        <f t="shared" ca="1" si="5"/>
        <v>28</v>
      </c>
      <c r="O18" s="50">
        <f t="shared" ca="1" si="5"/>
        <v>18</v>
      </c>
      <c r="P18" s="50">
        <f t="shared" ca="1" si="5"/>
        <v>24</v>
      </c>
      <c r="Q18" s="50">
        <f t="shared" ca="1" si="5"/>
        <v>12</v>
      </c>
      <c r="R18" s="50">
        <f t="shared" ca="1" si="5"/>
        <v>31</v>
      </c>
      <c r="S18" s="50">
        <f t="shared" ca="1" si="5"/>
        <v>11</v>
      </c>
      <c r="T18" s="50">
        <f t="shared" ca="1" si="5"/>
        <v>37</v>
      </c>
      <c r="U18" s="50">
        <f t="shared" ca="1" si="5"/>
        <v>40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92" t="str">
        <f>Alineamiento!Y18</f>
        <v>Objetivo de Contribución P6</v>
      </c>
      <c r="F19" s="192" t="str">
        <f>Alineamiento!Z18</f>
        <v>indicador  P 6</v>
      </c>
      <c r="G19" s="192" t="str">
        <f>Alineamiento!AB18</f>
        <v>Meta P 6</v>
      </c>
      <c r="H19" s="208" t="s">
        <v>27</v>
      </c>
      <c r="I19" s="28"/>
      <c r="J19" s="50" t="s">
        <v>27</v>
      </c>
      <c r="K19" s="50" t="s">
        <v>27</v>
      </c>
      <c r="L19" s="50" t="s">
        <v>27</v>
      </c>
      <c r="M19" s="50" t="s">
        <v>27</v>
      </c>
      <c r="N19" s="50" t="s">
        <v>27</v>
      </c>
      <c r="O19" s="50" t="s">
        <v>44</v>
      </c>
      <c r="P19" s="50" t="s">
        <v>27</v>
      </c>
      <c r="Q19" s="50" t="s">
        <v>27</v>
      </c>
      <c r="R19" s="50" t="s">
        <v>27</v>
      </c>
      <c r="S19" s="50" t="s">
        <v>27</v>
      </c>
      <c r="T19" s="50" t="s">
        <v>27</v>
      </c>
      <c r="U19" s="50" t="s">
        <v>27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92" t="str">
        <f>Alineamiento!Y19</f>
        <v>Objetivo de Contribución P7</v>
      </c>
      <c r="F20" s="192" t="str">
        <f>Alineamiento!Z19</f>
        <v>indicador  P 7</v>
      </c>
      <c r="G20" s="192" t="str">
        <f>Alineamiento!AB19</f>
        <v>Meta P 7</v>
      </c>
      <c r="H20" s="208">
        <f t="shared" ca="1" si="1"/>
        <v>23</v>
      </c>
      <c r="I20" s="28"/>
      <c r="J20" s="50">
        <f t="shared" ca="1" si="5"/>
        <v>39</v>
      </c>
      <c r="K20" s="50">
        <f t="shared" ca="1" si="5"/>
        <v>10</v>
      </c>
      <c r="L20" s="50">
        <f t="shared" ca="1" si="5"/>
        <v>35</v>
      </c>
      <c r="M20" s="50">
        <f t="shared" ca="1" si="5"/>
        <v>31</v>
      </c>
      <c r="N20" s="50">
        <f t="shared" ca="1" si="5"/>
        <v>38</v>
      </c>
      <c r="O20" s="50">
        <f t="shared" ca="1" si="5"/>
        <v>11</v>
      </c>
      <c r="P20" s="50">
        <f t="shared" ca="1" si="5"/>
        <v>19</v>
      </c>
      <c r="Q20" s="50">
        <f t="shared" ca="1" si="5"/>
        <v>14</v>
      </c>
      <c r="R20" s="50">
        <f t="shared" ca="1" si="5"/>
        <v>35</v>
      </c>
      <c r="S20" s="50">
        <f t="shared" ca="1" si="5"/>
        <v>15</v>
      </c>
      <c r="T20" s="50">
        <f t="shared" ca="1" si="5"/>
        <v>12</v>
      </c>
      <c r="U20" s="50">
        <f t="shared" ca="1" si="5"/>
        <v>17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92" t="str">
        <f>Alineamiento!Y20</f>
        <v>Objetivo de Contribución P8</v>
      </c>
      <c r="F21" s="192" t="str">
        <f>Alineamiento!Z20</f>
        <v>indicador  P 8</v>
      </c>
      <c r="G21" s="192" t="str">
        <f>Alineamiento!AB20</f>
        <v>Meta P 8</v>
      </c>
      <c r="H21" s="208" t="s">
        <v>27</v>
      </c>
      <c r="I21" s="28"/>
      <c r="J21" s="50" t="s">
        <v>27</v>
      </c>
      <c r="K21" s="50" t="s">
        <v>27</v>
      </c>
      <c r="L21" s="50" t="s">
        <v>27</v>
      </c>
      <c r="M21" s="50" t="s">
        <v>27</v>
      </c>
      <c r="N21" s="50" t="s">
        <v>27</v>
      </c>
      <c r="O21" s="50" t="s">
        <v>44</v>
      </c>
      <c r="P21" s="50" t="s">
        <v>27</v>
      </c>
      <c r="Q21" s="50" t="s">
        <v>27</v>
      </c>
      <c r="R21" s="50" t="s">
        <v>27</v>
      </c>
      <c r="S21" s="50" t="s">
        <v>27</v>
      </c>
      <c r="T21" s="50" t="s">
        <v>27</v>
      </c>
      <c r="U21" s="50" t="s">
        <v>27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93" t="str">
        <f>Alineamiento!Y21</f>
        <v>Objetivo de Contribución A 1</v>
      </c>
      <c r="F22" s="193" t="str">
        <f>Alineamiento!Z21</f>
        <v>indicador  A 1</v>
      </c>
      <c r="G22" s="193" t="str">
        <f>Alineamiento!AB21</f>
        <v>Meta A 1</v>
      </c>
      <c r="H22" s="208">
        <f t="shared" ca="1" si="1"/>
        <v>25.833333333333332</v>
      </c>
      <c r="I22" s="28"/>
      <c r="J22" s="50">
        <f t="shared" ca="1" si="5"/>
        <v>19</v>
      </c>
      <c r="K22" s="50">
        <f t="shared" ca="1" si="5"/>
        <v>34</v>
      </c>
      <c r="L22" s="50">
        <f t="shared" ca="1" si="5"/>
        <v>33</v>
      </c>
      <c r="M22" s="50">
        <f t="shared" ca="1" si="5"/>
        <v>34</v>
      </c>
      <c r="N22" s="50">
        <f t="shared" ca="1" si="5"/>
        <v>38</v>
      </c>
      <c r="O22" s="50">
        <f t="shared" ca="1" si="5"/>
        <v>23</v>
      </c>
      <c r="P22" s="50">
        <f t="shared" ca="1" si="5"/>
        <v>20</v>
      </c>
      <c r="Q22" s="50">
        <f t="shared" ca="1" si="5"/>
        <v>24</v>
      </c>
      <c r="R22" s="50">
        <f t="shared" ca="1" si="5"/>
        <v>18</v>
      </c>
      <c r="S22" s="50">
        <f t="shared" ca="1" si="5"/>
        <v>22</v>
      </c>
      <c r="T22" s="50">
        <f t="shared" ca="1" si="5"/>
        <v>28</v>
      </c>
      <c r="U22" s="50">
        <f t="shared" ca="1" si="5"/>
        <v>17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93" t="str">
        <f>Alineamiento!Y22</f>
        <v>Objetivo de Contribución A 2</v>
      </c>
      <c r="F23" s="193" t="str">
        <f>Alineamiento!Z22</f>
        <v>indicador  A 2</v>
      </c>
      <c r="G23" s="193" t="str">
        <f>Alineamiento!AB22</f>
        <v>Meta A 2</v>
      </c>
      <c r="H23" s="208">
        <f t="shared" ca="1" si="1"/>
        <v>25.583333333333332</v>
      </c>
      <c r="I23" s="28"/>
      <c r="J23" s="50">
        <f t="shared" ca="1" si="5"/>
        <v>28</v>
      </c>
      <c r="K23" s="50">
        <f t="shared" ca="1" si="5"/>
        <v>19</v>
      </c>
      <c r="L23" s="50">
        <f t="shared" ca="1" si="5"/>
        <v>29</v>
      </c>
      <c r="M23" s="50">
        <f t="shared" ca="1" si="5"/>
        <v>25</v>
      </c>
      <c r="N23" s="50">
        <f t="shared" ca="1" si="5"/>
        <v>34</v>
      </c>
      <c r="O23" s="50">
        <f t="shared" ca="1" si="5"/>
        <v>13</v>
      </c>
      <c r="P23" s="50">
        <f t="shared" ca="1" si="5"/>
        <v>23</v>
      </c>
      <c r="Q23" s="50">
        <f t="shared" ca="1" si="5"/>
        <v>19</v>
      </c>
      <c r="R23" s="50">
        <f t="shared" ca="1" si="5"/>
        <v>18</v>
      </c>
      <c r="S23" s="50">
        <f t="shared" ca="1" si="5"/>
        <v>35</v>
      </c>
      <c r="T23" s="50">
        <f t="shared" ca="1" si="5"/>
        <v>26</v>
      </c>
      <c r="U23" s="50">
        <f t="shared" ca="1" si="5"/>
        <v>38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93" t="str">
        <f>Alineamiento!Y23</f>
        <v>Objetivo de Contribución A 3</v>
      </c>
      <c r="F24" s="193" t="str">
        <f>Alineamiento!Z23</f>
        <v>indicador  A 3</v>
      </c>
      <c r="G24" s="193" t="str">
        <f>Alineamiento!AB23</f>
        <v>Meta A 3</v>
      </c>
      <c r="H24" s="208">
        <f t="shared" ca="1" si="1"/>
        <v>26.5</v>
      </c>
      <c r="I24" s="28"/>
      <c r="J24" s="50">
        <f t="shared" ca="1" si="5"/>
        <v>21</v>
      </c>
      <c r="K24" s="50">
        <f t="shared" ca="1" si="5"/>
        <v>24</v>
      </c>
      <c r="L24" s="50">
        <f t="shared" ca="1" si="5"/>
        <v>35</v>
      </c>
      <c r="M24" s="50">
        <f t="shared" ca="1" si="5"/>
        <v>29</v>
      </c>
      <c r="N24" s="50">
        <f t="shared" ca="1" si="5"/>
        <v>28</v>
      </c>
      <c r="O24" s="50">
        <f t="shared" ca="1" si="5"/>
        <v>11</v>
      </c>
      <c r="P24" s="50">
        <f t="shared" ca="1" si="5"/>
        <v>29</v>
      </c>
      <c r="Q24" s="50">
        <f t="shared" ca="1" si="5"/>
        <v>33</v>
      </c>
      <c r="R24" s="50">
        <f t="shared" ca="1" si="5"/>
        <v>35</v>
      </c>
      <c r="S24" s="50">
        <f t="shared" ca="1" si="5"/>
        <v>18</v>
      </c>
      <c r="T24" s="50">
        <f t="shared" ca="1" si="5"/>
        <v>27</v>
      </c>
      <c r="U24" s="50">
        <f t="shared" ca="1" si="5"/>
        <v>28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93" t="str">
        <f>Alineamiento!Y24</f>
        <v>Objetivo de Contribución A 4</v>
      </c>
      <c r="F25" s="193" t="str">
        <f>Alineamiento!Z24</f>
        <v>indicador  A 4</v>
      </c>
      <c r="G25" s="193" t="str">
        <f>Alineamiento!AB24</f>
        <v>Meta A 4</v>
      </c>
      <c r="H25" s="208">
        <f t="shared" ca="1" si="1"/>
        <v>25.916666666666668</v>
      </c>
      <c r="I25" s="28"/>
      <c r="J25" s="50">
        <f t="shared" ca="1" si="5"/>
        <v>19</v>
      </c>
      <c r="K25" s="50">
        <f t="shared" ca="1" si="5"/>
        <v>12</v>
      </c>
      <c r="L25" s="50">
        <f t="shared" ca="1" si="5"/>
        <v>11</v>
      </c>
      <c r="M25" s="50">
        <f t="shared" ca="1" si="5"/>
        <v>37</v>
      </c>
      <c r="N25" s="50">
        <f t="shared" ca="1" si="5"/>
        <v>35</v>
      </c>
      <c r="O25" s="50">
        <f t="shared" ca="1" si="5"/>
        <v>29</v>
      </c>
      <c r="P25" s="50">
        <f t="shared" ca="1" si="5"/>
        <v>14</v>
      </c>
      <c r="Q25" s="50">
        <f t="shared" ca="1" si="5"/>
        <v>38</v>
      </c>
      <c r="R25" s="50">
        <f t="shared" ca="1" si="5"/>
        <v>38</v>
      </c>
      <c r="S25" s="50">
        <f t="shared" ca="1" si="5"/>
        <v>40</v>
      </c>
      <c r="T25" s="50">
        <f t="shared" ca="1" si="5"/>
        <v>13</v>
      </c>
      <c r="U25" s="50">
        <f t="shared" ca="1" si="5"/>
        <v>25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93" t="str">
        <f>Alineamiento!Y25</f>
        <v>Objetivo de Contribución A 5</v>
      </c>
      <c r="F26" s="193" t="str">
        <f>Alineamiento!Z25</f>
        <v>indicador  A 5</v>
      </c>
      <c r="G26" s="193" t="str">
        <f>Alineamiento!AB25</f>
        <v>Meta A 5</v>
      </c>
      <c r="H26" s="208">
        <f t="shared" ca="1" si="1"/>
        <v>23.5</v>
      </c>
      <c r="I26" s="28"/>
      <c r="J26" s="50">
        <f t="shared" ca="1" si="5"/>
        <v>32</v>
      </c>
      <c r="K26" s="50">
        <f t="shared" ca="1" si="5"/>
        <v>19</v>
      </c>
      <c r="L26" s="50">
        <f t="shared" ca="1" si="5"/>
        <v>10</v>
      </c>
      <c r="M26" s="50">
        <f t="shared" ca="1" si="5"/>
        <v>40</v>
      </c>
      <c r="N26" s="50">
        <f t="shared" ca="1" si="5"/>
        <v>33</v>
      </c>
      <c r="O26" s="50">
        <f t="shared" ca="1" si="5"/>
        <v>17</v>
      </c>
      <c r="P26" s="50">
        <f t="shared" ca="1" si="5"/>
        <v>14</v>
      </c>
      <c r="Q26" s="50">
        <f t="shared" ca="1" si="5"/>
        <v>24</v>
      </c>
      <c r="R26" s="50">
        <f t="shared" ca="1" si="5"/>
        <v>21</v>
      </c>
      <c r="S26" s="50">
        <f t="shared" ca="1" si="5"/>
        <v>18</v>
      </c>
      <c r="T26" s="50">
        <f t="shared" ca="1" si="5"/>
        <v>22</v>
      </c>
      <c r="U26" s="50">
        <f t="shared" ca="1" si="5"/>
        <v>32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93" t="str">
        <f>Alineamiento!Y26</f>
        <v>Objetivo de Contribución A 6</v>
      </c>
      <c r="F27" s="193" t="str">
        <f>Alineamiento!Z26</f>
        <v>indicador  A 6</v>
      </c>
      <c r="G27" s="193" t="str">
        <f>Alineamiento!AB26</f>
        <v>Meta A 6</v>
      </c>
      <c r="H27" s="208">
        <f t="shared" ca="1" si="1"/>
        <v>26</v>
      </c>
      <c r="I27" s="28"/>
      <c r="J27" s="50">
        <f t="shared" ca="1" si="5"/>
        <v>29</v>
      </c>
      <c r="K27" s="50">
        <f t="shared" ca="1" si="5"/>
        <v>28</v>
      </c>
      <c r="L27" s="50">
        <f t="shared" ca="1" si="5"/>
        <v>13</v>
      </c>
      <c r="M27" s="50">
        <f t="shared" ca="1" si="5"/>
        <v>35</v>
      </c>
      <c r="N27" s="50">
        <f t="shared" ca="1" si="5"/>
        <v>22</v>
      </c>
      <c r="O27" s="50">
        <f t="shared" ca="1" si="5"/>
        <v>32</v>
      </c>
      <c r="P27" s="50">
        <f t="shared" ca="1" si="5"/>
        <v>10</v>
      </c>
      <c r="Q27" s="50">
        <f t="shared" ca="1" si="5"/>
        <v>40</v>
      </c>
      <c r="R27" s="50">
        <f t="shared" ca="1" si="5"/>
        <v>15</v>
      </c>
      <c r="S27" s="50">
        <f t="shared" ca="1" si="5"/>
        <v>36</v>
      </c>
      <c r="T27" s="50">
        <f t="shared" ca="1" si="5"/>
        <v>15</v>
      </c>
      <c r="U27" s="50">
        <f t="shared" ca="1" si="5"/>
        <v>37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 H8:H27">
    <cfRule type="cellIs" dxfId="44" priority="14" stopIfTrue="1" operator="lessThan">
      <formula>0.7</formula>
    </cfRule>
    <cfRule type="cellIs" dxfId="43" priority="15" stopIfTrue="1" operator="between">
      <formula>0.7</formula>
      <formula>0.9</formula>
    </cfRule>
    <cfRule type="cellIs" dxfId="42" priority="16" stopIfTrue="1" operator="greaterThan">
      <formula>0.9</formula>
    </cfRule>
  </conditionalFormatting>
  <conditionalFormatting sqref="K12:U12 H14">
    <cfRule type="colorScale" priority="13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 H14">
    <cfRule type="colorScale" priority="12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1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H14 K12:U14">
    <cfRule type="colorScale" priority="10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 H14">
    <cfRule type="colorScale" priority="9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8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41" priority="5" stopIfTrue="1" operator="lessThanOrEqual">
      <formula>30</formula>
    </cfRule>
    <cfRule type="cellIs" dxfId="40" priority="6" stopIfTrue="1" operator="between">
      <formula>30</formula>
      <formula>45</formula>
    </cfRule>
    <cfRule type="cellIs" dxfId="39" priority="7" stopIfTrue="1" operator="greaterThanOrEqual">
      <formula>45</formula>
    </cfRule>
  </conditionalFormatting>
  <conditionalFormatting sqref="J8:U27">
    <cfRule type="cellIs" dxfId="38" priority="4" stopIfTrue="1" operator="greaterThan">
      <formula>30</formula>
    </cfRule>
  </conditionalFormatting>
  <conditionalFormatting sqref="J8:U27">
    <cfRule type="cellIs" dxfId="37" priority="2" stopIfTrue="1" operator="lessThan">
      <formula>15</formula>
    </cfRule>
    <cfRule type="cellIs" dxfId="36" priority="3" stopIfTrue="1" operator="between">
      <formula>15</formula>
      <formula>30</formula>
    </cfRule>
  </conditionalFormatting>
  <conditionalFormatting sqref="K13:U13 H14">
    <cfRule type="colorScale" priority="1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60" zoomScaleNormal="60" workbookViewId="0">
      <selection activeCell="H31" sqref="H31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6.44140625" style="191" customWidth="1"/>
    <col min="5" max="5" width="39.44140625" style="191" customWidth="1"/>
    <col min="6" max="6" width="36.109375" style="191" customWidth="1"/>
    <col min="7" max="7" width="23.33203125" style="191" customWidth="1"/>
    <col min="8" max="8" width="13.88671875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269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271</v>
      </c>
      <c r="C6" s="465"/>
      <c r="D6" s="465"/>
      <c r="E6" s="465"/>
      <c r="F6" s="465"/>
      <c r="G6" s="465"/>
      <c r="H6" s="466"/>
      <c r="I6" s="148"/>
      <c r="J6" s="467" t="s">
        <v>270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55.5" customHeight="1" thickBot="1" x14ac:dyDescent="0.4">
      <c r="A7" s="202" t="s">
        <v>27</v>
      </c>
      <c r="B7" s="199" t="s">
        <v>37</v>
      </c>
      <c r="C7" s="200" t="s">
        <v>1</v>
      </c>
      <c r="D7" s="200" t="s">
        <v>2</v>
      </c>
      <c r="E7" s="198" t="s">
        <v>83</v>
      </c>
      <c r="F7" s="198" t="s">
        <v>84</v>
      </c>
      <c r="G7" s="201" t="s">
        <v>87</v>
      </c>
      <c r="H7" s="203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Alineamiento!AE7</f>
        <v>Objetivo de Contribución F1</v>
      </c>
      <c r="F8" s="190" t="str">
        <f>Alineamiento!AF7</f>
        <v>indicador  F1</v>
      </c>
      <c r="G8" s="190">
        <f>Alineamiento!AG7</f>
        <v>0</v>
      </c>
      <c r="H8" s="208">
        <f ca="1">AVERAGE(J8:U8)</f>
        <v>21.416666666666668</v>
      </c>
      <c r="I8" s="28"/>
      <c r="J8" s="50">
        <f ca="1">RANDBETWEEN(10,30)</f>
        <v>22</v>
      </c>
      <c r="K8" s="50">
        <f t="shared" ref="K8:U8" ca="1" si="0">RANDBETWEEN(10,30)</f>
        <v>25</v>
      </c>
      <c r="L8" s="50">
        <f t="shared" ca="1" si="0"/>
        <v>24</v>
      </c>
      <c r="M8" s="50">
        <f t="shared" ca="1" si="0"/>
        <v>15</v>
      </c>
      <c r="N8" s="50">
        <f t="shared" ca="1" si="0"/>
        <v>27</v>
      </c>
      <c r="O8" s="50">
        <f t="shared" ca="1" si="0"/>
        <v>30</v>
      </c>
      <c r="P8" s="50">
        <f t="shared" ca="1" si="0"/>
        <v>20</v>
      </c>
      <c r="Q8" s="50">
        <f t="shared" ca="1" si="0"/>
        <v>24</v>
      </c>
      <c r="R8" s="50">
        <f t="shared" ca="1" si="0"/>
        <v>11</v>
      </c>
      <c r="S8" s="50">
        <f t="shared" ca="1" si="0"/>
        <v>15</v>
      </c>
      <c r="T8" s="50">
        <f t="shared" ca="1" si="0"/>
        <v>25</v>
      </c>
      <c r="U8" s="50">
        <f t="shared" ca="1" si="0"/>
        <v>19</v>
      </c>
      <c r="V8" s="1"/>
    </row>
    <row r="9" spans="1:22" ht="58.5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Alineamiento!AE8</f>
        <v>Objetivo de Contribución F2</v>
      </c>
      <c r="F9" s="190" t="str">
        <f>Alineamiento!AF8</f>
        <v>indicador  F2</v>
      </c>
      <c r="G9" s="190">
        <f>Alineamiento!AG8</f>
        <v>0</v>
      </c>
      <c r="H9" s="208">
        <f t="shared" ref="H9:H27" ca="1" si="1">AVERAGE(J9:U9)</f>
        <v>28.333333333333332</v>
      </c>
      <c r="I9" s="28"/>
      <c r="J9" s="50">
        <f ca="1">RANDBETWEEN(10,60)</f>
        <v>21</v>
      </c>
      <c r="K9" s="50">
        <f t="shared" ref="K9:U9" ca="1" si="2">RANDBETWEEN(10,60)</f>
        <v>32</v>
      </c>
      <c r="L9" s="50">
        <f t="shared" ca="1" si="2"/>
        <v>43</v>
      </c>
      <c r="M9" s="50">
        <f t="shared" ca="1" si="2"/>
        <v>14</v>
      </c>
      <c r="N9" s="50">
        <f t="shared" ca="1" si="2"/>
        <v>24</v>
      </c>
      <c r="O9" s="50">
        <f t="shared" ca="1" si="2"/>
        <v>21</v>
      </c>
      <c r="P9" s="50">
        <f t="shared" ca="1" si="2"/>
        <v>47</v>
      </c>
      <c r="Q9" s="50">
        <f t="shared" ca="1" si="2"/>
        <v>41</v>
      </c>
      <c r="R9" s="50">
        <f t="shared" ca="1" si="2"/>
        <v>25</v>
      </c>
      <c r="S9" s="50">
        <f t="shared" ca="1" si="2"/>
        <v>23</v>
      </c>
      <c r="T9" s="50">
        <f t="shared" ca="1" si="2"/>
        <v>32</v>
      </c>
      <c r="U9" s="50">
        <f t="shared" ca="1" si="2"/>
        <v>17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Alineamiento!AE9</f>
        <v>Objetivo de Contribución F3</v>
      </c>
      <c r="F10" s="190" t="str">
        <f>Alineamiento!AF9</f>
        <v>indicador  F3</v>
      </c>
      <c r="G10" s="190">
        <f>Alineamiento!AG9</f>
        <v>0</v>
      </c>
      <c r="H10" s="208">
        <f t="shared" ca="1" si="1"/>
        <v>56</v>
      </c>
      <c r="I10" s="28"/>
      <c r="J10" s="50">
        <f ca="1">RANDBETWEEN(10,100)</f>
        <v>51</v>
      </c>
      <c r="K10" s="50">
        <f t="shared" ref="K10:U14" ca="1" si="3">RANDBETWEEN(10,100)</f>
        <v>10</v>
      </c>
      <c r="L10" s="50">
        <f t="shared" ca="1" si="3"/>
        <v>57</v>
      </c>
      <c r="M10" s="50">
        <f t="shared" ca="1" si="3"/>
        <v>65</v>
      </c>
      <c r="N10" s="50">
        <f t="shared" ca="1" si="3"/>
        <v>49</v>
      </c>
      <c r="O10" s="50">
        <f t="shared" ca="1" si="3"/>
        <v>11</v>
      </c>
      <c r="P10" s="50">
        <f t="shared" ca="1" si="3"/>
        <v>81</v>
      </c>
      <c r="Q10" s="50">
        <f t="shared" ca="1" si="3"/>
        <v>75</v>
      </c>
      <c r="R10" s="50">
        <f t="shared" ca="1" si="3"/>
        <v>76</v>
      </c>
      <c r="S10" s="50">
        <f t="shared" ca="1" si="3"/>
        <v>36</v>
      </c>
      <c r="T10" s="50">
        <f t="shared" ca="1" si="3"/>
        <v>93</v>
      </c>
      <c r="U10" s="50">
        <f t="shared" ca="1" si="3"/>
        <v>68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96" t="str">
        <f>Alineamiento!AE10</f>
        <v>Objetivo de Contribución C1</v>
      </c>
      <c r="F11" s="196" t="str">
        <f>Alineamiento!AF10</f>
        <v>indicador  C1</v>
      </c>
      <c r="G11" s="196">
        <f>Alineamiento!AG10</f>
        <v>0</v>
      </c>
      <c r="H11" s="208">
        <f t="shared" ca="1" si="1"/>
        <v>4.666666666666667</v>
      </c>
      <c r="I11" s="28"/>
      <c r="J11" s="50">
        <f ca="1">RANDBETWEEN(3,7)</f>
        <v>4</v>
      </c>
      <c r="K11" s="50">
        <f t="shared" ref="K11:U11" ca="1" si="4">RANDBETWEEN(3,7)</f>
        <v>7</v>
      </c>
      <c r="L11" s="50">
        <f t="shared" ca="1" si="4"/>
        <v>6</v>
      </c>
      <c r="M11" s="50">
        <f t="shared" ca="1" si="4"/>
        <v>6</v>
      </c>
      <c r="N11" s="50">
        <f t="shared" ca="1" si="4"/>
        <v>5</v>
      </c>
      <c r="O11" s="50">
        <f t="shared" ca="1" si="4"/>
        <v>6</v>
      </c>
      <c r="P11" s="50">
        <f t="shared" ca="1" si="4"/>
        <v>3</v>
      </c>
      <c r="Q11" s="50">
        <f t="shared" ca="1" si="4"/>
        <v>5</v>
      </c>
      <c r="R11" s="50">
        <f t="shared" ca="1" si="4"/>
        <v>3</v>
      </c>
      <c r="S11" s="50">
        <f t="shared" ca="1" si="4"/>
        <v>4</v>
      </c>
      <c r="T11" s="50">
        <f t="shared" ca="1" si="4"/>
        <v>3</v>
      </c>
      <c r="U11" s="50">
        <f t="shared" ca="1" si="4"/>
        <v>4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96" t="str">
        <f>Alineamiento!AE11</f>
        <v>Objetivo de Contribución C2</v>
      </c>
      <c r="F12" s="196" t="str">
        <f>Alineamiento!AF11</f>
        <v>indicador  C2</v>
      </c>
      <c r="G12" s="196">
        <f>Alineamiento!AG11</f>
        <v>0</v>
      </c>
      <c r="H12" s="208">
        <f t="shared" ca="1" si="1"/>
        <v>2484.9166666666665</v>
      </c>
      <c r="I12" s="28"/>
      <c r="J12" s="171">
        <f ca="1">RANDBETWEEN(1000,6000)</f>
        <v>1956</v>
      </c>
      <c r="K12" s="171">
        <f t="shared" ref="K12:U12" ca="1" si="5">RANDBETWEEN(1000,6000)</f>
        <v>3681</v>
      </c>
      <c r="L12" s="171">
        <f t="shared" ca="1" si="5"/>
        <v>5656</v>
      </c>
      <c r="M12" s="171">
        <f t="shared" ca="1" si="5"/>
        <v>3288</v>
      </c>
      <c r="N12" s="171">
        <f t="shared" ca="1" si="5"/>
        <v>1832</v>
      </c>
      <c r="O12" s="171">
        <f t="shared" ca="1" si="5"/>
        <v>2552</v>
      </c>
      <c r="P12" s="171">
        <f t="shared" ca="1" si="5"/>
        <v>1220</v>
      </c>
      <c r="Q12" s="171">
        <f t="shared" ca="1" si="5"/>
        <v>1076</v>
      </c>
      <c r="R12" s="171">
        <f t="shared" ca="1" si="5"/>
        <v>2101</v>
      </c>
      <c r="S12" s="171">
        <f t="shared" ca="1" si="5"/>
        <v>1664</v>
      </c>
      <c r="T12" s="171">
        <f t="shared" ca="1" si="5"/>
        <v>3513</v>
      </c>
      <c r="U12" s="171">
        <f t="shared" ca="1" si="5"/>
        <v>1280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96" t="str">
        <f>Alineamiento!AE12</f>
        <v>Objetivo de Contribución C3</v>
      </c>
      <c r="F13" s="196" t="str">
        <f>Alineamiento!AF12</f>
        <v>indicador  C3</v>
      </c>
      <c r="G13" s="196">
        <f>Alineamiento!AG12</f>
        <v>0</v>
      </c>
      <c r="H13" s="208">
        <f t="shared" ca="1" si="1"/>
        <v>45.666666666666664</v>
      </c>
      <c r="I13" s="28"/>
      <c r="J13" s="50">
        <f ca="1">RANDBETWEEN(10,100)</f>
        <v>26</v>
      </c>
      <c r="K13" s="50">
        <f t="shared" ca="1" si="3"/>
        <v>88</v>
      </c>
      <c r="L13" s="50">
        <f t="shared" ca="1" si="3"/>
        <v>20</v>
      </c>
      <c r="M13" s="50">
        <f t="shared" ca="1" si="3"/>
        <v>37</v>
      </c>
      <c r="N13" s="50">
        <f t="shared" ca="1" si="3"/>
        <v>72</v>
      </c>
      <c r="O13" s="50">
        <f t="shared" ca="1" si="3"/>
        <v>28</v>
      </c>
      <c r="P13" s="50">
        <f t="shared" ca="1" si="3"/>
        <v>16</v>
      </c>
      <c r="Q13" s="50">
        <f t="shared" ca="1" si="3"/>
        <v>86</v>
      </c>
      <c r="R13" s="50">
        <f t="shared" ca="1" si="3"/>
        <v>61</v>
      </c>
      <c r="S13" s="50">
        <f t="shared" ca="1" si="3"/>
        <v>25</v>
      </c>
      <c r="T13" s="50">
        <f t="shared" ca="1" si="3"/>
        <v>54</v>
      </c>
      <c r="U13" s="50">
        <f t="shared" ca="1" si="3"/>
        <v>35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92"/>
      <c r="F14" s="192" t="s">
        <v>27</v>
      </c>
      <c r="G14" s="192"/>
      <c r="H14" s="208">
        <f t="shared" ca="1" si="1"/>
        <v>52.916666666666664</v>
      </c>
      <c r="I14" s="28"/>
      <c r="J14" s="50">
        <f ca="1">RANDBETWEEN(10,100)</f>
        <v>99</v>
      </c>
      <c r="K14" s="50">
        <f t="shared" ca="1" si="3"/>
        <v>17</v>
      </c>
      <c r="L14" s="50">
        <f t="shared" ca="1" si="3"/>
        <v>62</v>
      </c>
      <c r="M14" s="50">
        <f t="shared" ca="1" si="3"/>
        <v>18</v>
      </c>
      <c r="N14" s="50">
        <f t="shared" ca="1" si="3"/>
        <v>38</v>
      </c>
      <c r="O14" s="50">
        <f t="shared" ca="1" si="3"/>
        <v>67</v>
      </c>
      <c r="P14" s="50">
        <f t="shared" ca="1" si="3"/>
        <v>95</v>
      </c>
      <c r="Q14" s="50">
        <f t="shared" ca="1" si="3"/>
        <v>27</v>
      </c>
      <c r="R14" s="50">
        <f t="shared" ca="1" si="3"/>
        <v>78</v>
      </c>
      <c r="S14" s="50">
        <f t="shared" ca="1" si="3"/>
        <v>37</v>
      </c>
      <c r="T14" s="50">
        <f t="shared" ca="1" si="3"/>
        <v>63</v>
      </c>
      <c r="U14" s="50">
        <f t="shared" ca="1" si="3"/>
        <v>34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92"/>
      <c r="F15" s="192" t="s">
        <v>27</v>
      </c>
      <c r="G15" s="192"/>
      <c r="H15" s="208">
        <f t="shared" ca="1" si="1"/>
        <v>24.833333333333332</v>
      </c>
      <c r="I15" s="39"/>
      <c r="J15" s="50">
        <f t="shared" ref="J15:U27" ca="1" si="6">RANDBETWEEN(10,40)</f>
        <v>16</v>
      </c>
      <c r="K15" s="50">
        <f t="shared" ca="1" si="6"/>
        <v>15</v>
      </c>
      <c r="L15" s="50">
        <f t="shared" ca="1" si="6"/>
        <v>10</v>
      </c>
      <c r="M15" s="50">
        <f t="shared" ca="1" si="6"/>
        <v>31</v>
      </c>
      <c r="N15" s="50">
        <f t="shared" ca="1" si="6"/>
        <v>22</v>
      </c>
      <c r="O15" s="50">
        <f t="shared" ca="1" si="6"/>
        <v>38</v>
      </c>
      <c r="P15" s="50">
        <f t="shared" ca="1" si="6"/>
        <v>21</v>
      </c>
      <c r="Q15" s="50">
        <f t="shared" ca="1" si="6"/>
        <v>27</v>
      </c>
      <c r="R15" s="50">
        <f t="shared" ca="1" si="6"/>
        <v>29</v>
      </c>
      <c r="S15" s="50">
        <f t="shared" ca="1" si="6"/>
        <v>33</v>
      </c>
      <c r="T15" s="50">
        <f t="shared" ca="1" si="6"/>
        <v>38</v>
      </c>
      <c r="U15" s="50">
        <f t="shared" ca="1" si="6"/>
        <v>18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92"/>
      <c r="F16" s="192" t="s">
        <v>27</v>
      </c>
      <c r="G16" s="192"/>
      <c r="H16" s="208">
        <f t="shared" ca="1" si="1"/>
        <v>28.25</v>
      </c>
      <c r="I16" s="28"/>
      <c r="J16" s="50">
        <f t="shared" ca="1" si="6"/>
        <v>25</v>
      </c>
      <c r="K16" s="50">
        <f t="shared" ca="1" si="6"/>
        <v>40</v>
      </c>
      <c r="L16" s="50">
        <f t="shared" ca="1" si="6"/>
        <v>14</v>
      </c>
      <c r="M16" s="50">
        <f t="shared" ca="1" si="6"/>
        <v>39</v>
      </c>
      <c r="N16" s="50">
        <f t="shared" ca="1" si="6"/>
        <v>35</v>
      </c>
      <c r="O16" s="50">
        <f t="shared" ca="1" si="6"/>
        <v>27</v>
      </c>
      <c r="P16" s="50">
        <f t="shared" ca="1" si="6"/>
        <v>22</v>
      </c>
      <c r="Q16" s="50">
        <f t="shared" ca="1" si="6"/>
        <v>39</v>
      </c>
      <c r="R16" s="50">
        <f t="shared" ca="1" si="6"/>
        <v>20</v>
      </c>
      <c r="S16" s="50">
        <f t="shared" ca="1" si="6"/>
        <v>34</v>
      </c>
      <c r="T16" s="50">
        <f t="shared" ca="1" si="6"/>
        <v>13</v>
      </c>
      <c r="U16" s="50">
        <f t="shared" ca="1" si="6"/>
        <v>31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92"/>
      <c r="F17" s="192" t="s">
        <v>27</v>
      </c>
      <c r="G17" s="192"/>
      <c r="H17" s="208">
        <f t="shared" ca="1" si="1"/>
        <v>27.666666666666668</v>
      </c>
      <c r="I17" s="28"/>
      <c r="J17" s="50">
        <f t="shared" ca="1" si="6"/>
        <v>19</v>
      </c>
      <c r="K17" s="50">
        <f t="shared" ca="1" si="6"/>
        <v>37</v>
      </c>
      <c r="L17" s="50">
        <f t="shared" ca="1" si="6"/>
        <v>34</v>
      </c>
      <c r="M17" s="50">
        <f t="shared" ca="1" si="6"/>
        <v>34</v>
      </c>
      <c r="N17" s="50">
        <f t="shared" ca="1" si="6"/>
        <v>35</v>
      </c>
      <c r="O17" s="50">
        <f t="shared" ca="1" si="6"/>
        <v>36</v>
      </c>
      <c r="P17" s="50">
        <f t="shared" ca="1" si="6"/>
        <v>25</v>
      </c>
      <c r="Q17" s="50">
        <f t="shared" ca="1" si="6"/>
        <v>21</v>
      </c>
      <c r="R17" s="50">
        <f t="shared" ca="1" si="6"/>
        <v>11</v>
      </c>
      <c r="S17" s="50">
        <f t="shared" ca="1" si="6"/>
        <v>33</v>
      </c>
      <c r="T17" s="50">
        <f t="shared" ca="1" si="6"/>
        <v>14</v>
      </c>
      <c r="U17" s="50">
        <f t="shared" ca="1" si="6"/>
        <v>33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92"/>
      <c r="F18" s="192" t="s">
        <v>27</v>
      </c>
      <c r="G18" s="192"/>
      <c r="H18" s="208">
        <f t="shared" ca="1" si="1"/>
        <v>24.5</v>
      </c>
      <c r="I18" s="28"/>
      <c r="J18" s="50">
        <f t="shared" ca="1" si="6"/>
        <v>28</v>
      </c>
      <c r="K18" s="50">
        <f t="shared" ca="1" si="6"/>
        <v>15</v>
      </c>
      <c r="L18" s="50">
        <f t="shared" ca="1" si="6"/>
        <v>30</v>
      </c>
      <c r="M18" s="50">
        <f t="shared" ca="1" si="6"/>
        <v>16</v>
      </c>
      <c r="N18" s="50">
        <f t="shared" ca="1" si="6"/>
        <v>20</v>
      </c>
      <c r="O18" s="50">
        <f t="shared" ca="1" si="6"/>
        <v>36</v>
      </c>
      <c r="P18" s="50">
        <f t="shared" ca="1" si="6"/>
        <v>29</v>
      </c>
      <c r="Q18" s="50">
        <f t="shared" ca="1" si="6"/>
        <v>14</v>
      </c>
      <c r="R18" s="50">
        <f t="shared" ca="1" si="6"/>
        <v>10</v>
      </c>
      <c r="S18" s="50">
        <f t="shared" ca="1" si="6"/>
        <v>30</v>
      </c>
      <c r="T18" s="50">
        <f t="shared" ca="1" si="6"/>
        <v>26</v>
      </c>
      <c r="U18" s="50">
        <f t="shared" ca="1" si="6"/>
        <v>40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92"/>
      <c r="F19" s="192" t="s">
        <v>27</v>
      </c>
      <c r="G19" s="192"/>
      <c r="H19" s="208">
        <f t="shared" ca="1" si="1"/>
        <v>23.5</v>
      </c>
      <c r="I19" s="28"/>
      <c r="J19" s="50">
        <f t="shared" ca="1" si="6"/>
        <v>19</v>
      </c>
      <c r="K19" s="50">
        <f t="shared" ca="1" si="6"/>
        <v>13</v>
      </c>
      <c r="L19" s="50">
        <f t="shared" ca="1" si="6"/>
        <v>26</v>
      </c>
      <c r="M19" s="50">
        <f t="shared" ca="1" si="6"/>
        <v>29</v>
      </c>
      <c r="N19" s="50">
        <f t="shared" ca="1" si="6"/>
        <v>33</v>
      </c>
      <c r="O19" s="50">
        <f t="shared" ca="1" si="6"/>
        <v>35</v>
      </c>
      <c r="P19" s="50">
        <f t="shared" ca="1" si="6"/>
        <v>32</v>
      </c>
      <c r="Q19" s="50">
        <f t="shared" ca="1" si="6"/>
        <v>10</v>
      </c>
      <c r="R19" s="50">
        <f t="shared" ca="1" si="6"/>
        <v>20</v>
      </c>
      <c r="S19" s="50">
        <f t="shared" ca="1" si="6"/>
        <v>10</v>
      </c>
      <c r="T19" s="50">
        <f t="shared" ca="1" si="6"/>
        <v>25</v>
      </c>
      <c r="U19" s="50">
        <f t="shared" ca="1" si="6"/>
        <v>30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92"/>
      <c r="F20" s="192" t="s">
        <v>27</v>
      </c>
      <c r="G20" s="192"/>
      <c r="H20" s="208">
        <f t="shared" ca="1" si="1"/>
        <v>26</v>
      </c>
      <c r="I20" s="28"/>
      <c r="J20" s="50">
        <f t="shared" ca="1" si="6"/>
        <v>32</v>
      </c>
      <c r="K20" s="50">
        <f t="shared" ca="1" si="6"/>
        <v>22</v>
      </c>
      <c r="L20" s="50">
        <f t="shared" ca="1" si="6"/>
        <v>39</v>
      </c>
      <c r="M20" s="50">
        <f t="shared" ca="1" si="6"/>
        <v>18</v>
      </c>
      <c r="N20" s="50">
        <f t="shared" ca="1" si="6"/>
        <v>15</v>
      </c>
      <c r="O20" s="50">
        <f t="shared" ca="1" si="6"/>
        <v>11</v>
      </c>
      <c r="P20" s="50">
        <f t="shared" ca="1" si="6"/>
        <v>34</v>
      </c>
      <c r="Q20" s="50">
        <f t="shared" ca="1" si="6"/>
        <v>16</v>
      </c>
      <c r="R20" s="50">
        <f t="shared" ca="1" si="6"/>
        <v>24</v>
      </c>
      <c r="S20" s="50">
        <f t="shared" ca="1" si="6"/>
        <v>33</v>
      </c>
      <c r="T20" s="50">
        <f t="shared" ca="1" si="6"/>
        <v>31</v>
      </c>
      <c r="U20" s="50">
        <f t="shared" ca="1" si="6"/>
        <v>37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92"/>
      <c r="F21" s="192" t="s">
        <v>27</v>
      </c>
      <c r="G21" s="192"/>
      <c r="H21" s="208">
        <f t="shared" ca="1" si="1"/>
        <v>28.5</v>
      </c>
      <c r="I21" s="28"/>
      <c r="J21" s="50">
        <f t="shared" ca="1" si="6"/>
        <v>13</v>
      </c>
      <c r="K21" s="50">
        <f t="shared" ca="1" si="6"/>
        <v>31</v>
      </c>
      <c r="L21" s="50">
        <f t="shared" ca="1" si="6"/>
        <v>23</v>
      </c>
      <c r="M21" s="50">
        <f t="shared" ca="1" si="6"/>
        <v>31</v>
      </c>
      <c r="N21" s="50">
        <f t="shared" ca="1" si="6"/>
        <v>24</v>
      </c>
      <c r="O21" s="50">
        <f t="shared" ca="1" si="6"/>
        <v>32</v>
      </c>
      <c r="P21" s="50">
        <f t="shared" ca="1" si="6"/>
        <v>20</v>
      </c>
      <c r="Q21" s="50">
        <f t="shared" ca="1" si="6"/>
        <v>38</v>
      </c>
      <c r="R21" s="50">
        <f t="shared" ca="1" si="6"/>
        <v>36</v>
      </c>
      <c r="S21" s="50">
        <f t="shared" ca="1" si="6"/>
        <v>31</v>
      </c>
      <c r="T21" s="50">
        <f t="shared" ca="1" si="6"/>
        <v>25</v>
      </c>
      <c r="U21" s="50">
        <f t="shared" ca="1" si="6"/>
        <v>38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31"/>
      <c r="F22" s="131"/>
      <c r="G22" s="131"/>
      <c r="H22" s="208">
        <f t="shared" ca="1" si="1"/>
        <v>25.083333333333332</v>
      </c>
      <c r="I22" s="28"/>
      <c r="J22" s="50">
        <f t="shared" ca="1" si="6"/>
        <v>31</v>
      </c>
      <c r="K22" s="50">
        <f t="shared" ca="1" si="6"/>
        <v>30</v>
      </c>
      <c r="L22" s="50">
        <f t="shared" ca="1" si="6"/>
        <v>11</v>
      </c>
      <c r="M22" s="50">
        <f t="shared" ca="1" si="6"/>
        <v>39</v>
      </c>
      <c r="N22" s="50">
        <f t="shared" ca="1" si="6"/>
        <v>34</v>
      </c>
      <c r="O22" s="50">
        <f t="shared" ca="1" si="6"/>
        <v>16</v>
      </c>
      <c r="P22" s="50">
        <f t="shared" ca="1" si="6"/>
        <v>16</v>
      </c>
      <c r="Q22" s="50">
        <f t="shared" ca="1" si="6"/>
        <v>18</v>
      </c>
      <c r="R22" s="50">
        <f t="shared" ca="1" si="6"/>
        <v>20</v>
      </c>
      <c r="S22" s="50">
        <f t="shared" ca="1" si="6"/>
        <v>37</v>
      </c>
      <c r="T22" s="50">
        <f t="shared" ca="1" si="6"/>
        <v>31</v>
      </c>
      <c r="U22" s="50">
        <f t="shared" ca="1" si="6"/>
        <v>18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31"/>
      <c r="F23" s="131"/>
      <c r="G23" s="131"/>
      <c r="H23" s="208">
        <f t="shared" ca="1" si="1"/>
        <v>23.833333333333332</v>
      </c>
      <c r="I23" s="28"/>
      <c r="J23" s="50">
        <f t="shared" ca="1" si="6"/>
        <v>30</v>
      </c>
      <c r="K23" s="50">
        <f t="shared" ca="1" si="6"/>
        <v>25</v>
      </c>
      <c r="L23" s="50">
        <f t="shared" ca="1" si="6"/>
        <v>18</v>
      </c>
      <c r="M23" s="50">
        <f t="shared" ca="1" si="6"/>
        <v>15</v>
      </c>
      <c r="N23" s="50">
        <f t="shared" ca="1" si="6"/>
        <v>21</v>
      </c>
      <c r="O23" s="50">
        <f t="shared" ca="1" si="6"/>
        <v>23</v>
      </c>
      <c r="P23" s="50">
        <f t="shared" ca="1" si="6"/>
        <v>28</v>
      </c>
      <c r="Q23" s="50">
        <f t="shared" ca="1" si="6"/>
        <v>20</v>
      </c>
      <c r="R23" s="50">
        <f t="shared" ca="1" si="6"/>
        <v>31</v>
      </c>
      <c r="S23" s="50">
        <f t="shared" ca="1" si="6"/>
        <v>30</v>
      </c>
      <c r="T23" s="50">
        <f t="shared" ca="1" si="6"/>
        <v>22</v>
      </c>
      <c r="U23" s="50">
        <f t="shared" ca="1" si="6"/>
        <v>23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31"/>
      <c r="F24" s="131"/>
      <c r="G24" s="131"/>
      <c r="H24" s="208">
        <f t="shared" ca="1" si="1"/>
        <v>23.916666666666668</v>
      </c>
      <c r="I24" s="28"/>
      <c r="J24" s="50">
        <f t="shared" ca="1" si="6"/>
        <v>39</v>
      </c>
      <c r="K24" s="50">
        <f t="shared" ca="1" si="6"/>
        <v>15</v>
      </c>
      <c r="L24" s="50">
        <f t="shared" ca="1" si="6"/>
        <v>21</v>
      </c>
      <c r="M24" s="50">
        <f t="shared" ca="1" si="6"/>
        <v>23</v>
      </c>
      <c r="N24" s="50">
        <f t="shared" ca="1" si="6"/>
        <v>35</v>
      </c>
      <c r="O24" s="50">
        <f t="shared" ca="1" si="6"/>
        <v>21</v>
      </c>
      <c r="P24" s="50">
        <f t="shared" ca="1" si="6"/>
        <v>12</v>
      </c>
      <c r="Q24" s="50">
        <f t="shared" ca="1" si="6"/>
        <v>13</v>
      </c>
      <c r="R24" s="50">
        <f t="shared" ca="1" si="6"/>
        <v>36</v>
      </c>
      <c r="S24" s="50">
        <f t="shared" ca="1" si="6"/>
        <v>31</v>
      </c>
      <c r="T24" s="50">
        <f t="shared" ca="1" si="6"/>
        <v>16</v>
      </c>
      <c r="U24" s="50">
        <f t="shared" ca="1" si="6"/>
        <v>25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31"/>
      <c r="F25" s="131"/>
      <c r="G25" s="131"/>
      <c r="H25" s="208">
        <f t="shared" ca="1" si="1"/>
        <v>28.583333333333332</v>
      </c>
      <c r="I25" s="28"/>
      <c r="J25" s="50">
        <f t="shared" ca="1" si="6"/>
        <v>19</v>
      </c>
      <c r="K25" s="50">
        <f t="shared" ca="1" si="6"/>
        <v>26</v>
      </c>
      <c r="L25" s="50">
        <f t="shared" ca="1" si="6"/>
        <v>18</v>
      </c>
      <c r="M25" s="50">
        <f t="shared" ca="1" si="6"/>
        <v>28</v>
      </c>
      <c r="N25" s="50">
        <f t="shared" ca="1" si="6"/>
        <v>33</v>
      </c>
      <c r="O25" s="50">
        <f t="shared" ca="1" si="6"/>
        <v>11</v>
      </c>
      <c r="P25" s="50">
        <f t="shared" ca="1" si="6"/>
        <v>39</v>
      </c>
      <c r="Q25" s="50">
        <f t="shared" ca="1" si="6"/>
        <v>34</v>
      </c>
      <c r="R25" s="50">
        <f t="shared" ca="1" si="6"/>
        <v>40</v>
      </c>
      <c r="S25" s="50">
        <f t="shared" ca="1" si="6"/>
        <v>39</v>
      </c>
      <c r="T25" s="50">
        <f t="shared" ca="1" si="6"/>
        <v>39</v>
      </c>
      <c r="U25" s="50">
        <f t="shared" ca="1" si="6"/>
        <v>17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31"/>
      <c r="F26" s="131"/>
      <c r="G26" s="131"/>
      <c r="H26" s="208">
        <f t="shared" ca="1" si="1"/>
        <v>26.25</v>
      </c>
      <c r="I26" s="28"/>
      <c r="J26" s="50">
        <f t="shared" ca="1" si="6"/>
        <v>25</v>
      </c>
      <c r="K26" s="50">
        <f t="shared" ca="1" si="6"/>
        <v>37</v>
      </c>
      <c r="L26" s="50">
        <f t="shared" ca="1" si="6"/>
        <v>32</v>
      </c>
      <c r="M26" s="50">
        <f t="shared" ca="1" si="6"/>
        <v>23</v>
      </c>
      <c r="N26" s="50">
        <f t="shared" ca="1" si="6"/>
        <v>33</v>
      </c>
      <c r="O26" s="50">
        <f t="shared" ca="1" si="6"/>
        <v>18</v>
      </c>
      <c r="P26" s="50">
        <f t="shared" ca="1" si="6"/>
        <v>34</v>
      </c>
      <c r="Q26" s="50">
        <f t="shared" ca="1" si="6"/>
        <v>36</v>
      </c>
      <c r="R26" s="50">
        <f t="shared" ca="1" si="6"/>
        <v>15</v>
      </c>
      <c r="S26" s="50">
        <f t="shared" ca="1" si="6"/>
        <v>15</v>
      </c>
      <c r="T26" s="50">
        <f t="shared" ca="1" si="6"/>
        <v>28</v>
      </c>
      <c r="U26" s="50">
        <f t="shared" ca="1" si="6"/>
        <v>19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31"/>
      <c r="F27" s="131"/>
      <c r="G27" s="131"/>
      <c r="H27" s="208">
        <f t="shared" ca="1" si="1"/>
        <v>19.333333333333332</v>
      </c>
      <c r="I27" s="28"/>
      <c r="J27" s="50">
        <f t="shared" ca="1" si="6"/>
        <v>13</v>
      </c>
      <c r="K27" s="50">
        <f t="shared" ca="1" si="6"/>
        <v>28</v>
      </c>
      <c r="L27" s="50">
        <f t="shared" ca="1" si="6"/>
        <v>26</v>
      </c>
      <c r="M27" s="50">
        <f t="shared" ca="1" si="6"/>
        <v>27</v>
      </c>
      <c r="N27" s="50">
        <f t="shared" ca="1" si="6"/>
        <v>10</v>
      </c>
      <c r="O27" s="50">
        <f t="shared" ca="1" si="6"/>
        <v>25</v>
      </c>
      <c r="P27" s="50">
        <f t="shared" ca="1" si="6"/>
        <v>12</v>
      </c>
      <c r="Q27" s="50">
        <f t="shared" ca="1" si="6"/>
        <v>18</v>
      </c>
      <c r="R27" s="50">
        <f t="shared" ca="1" si="6"/>
        <v>20</v>
      </c>
      <c r="S27" s="50">
        <f t="shared" ca="1" si="6"/>
        <v>10</v>
      </c>
      <c r="T27" s="50">
        <f t="shared" ca="1" si="6"/>
        <v>15</v>
      </c>
      <c r="U27" s="50">
        <f t="shared" ca="1" si="6"/>
        <v>28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 H8:H27">
    <cfRule type="cellIs" dxfId="35" priority="14" stopIfTrue="1" operator="lessThan">
      <formula>0.7</formula>
    </cfRule>
    <cfRule type="cellIs" dxfId="34" priority="15" stopIfTrue="1" operator="between">
      <formula>0.7</formula>
      <formula>0.9</formula>
    </cfRule>
    <cfRule type="cellIs" dxfId="33" priority="16" stopIfTrue="1" operator="greaterThan">
      <formula>0.9</formula>
    </cfRule>
  </conditionalFormatting>
  <conditionalFormatting sqref="K12:U12">
    <cfRule type="colorScale" priority="13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2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1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K12:U14">
    <cfRule type="colorScale" priority="10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">
    <cfRule type="colorScale" priority="9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8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32" priority="5" stopIfTrue="1" operator="lessThanOrEqual">
      <formula>30</formula>
    </cfRule>
    <cfRule type="cellIs" dxfId="31" priority="6" stopIfTrue="1" operator="between">
      <formula>30</formula>
      <formula>45</formula>
    </cfRule>
    <cfRule type="cellIs" dxfId="30" priority="7" stopIfTrue="1" operator="greaterThanOrEqual">
      <formula>45</formula>
    </cfRule>
  </conditionalFormatting>
  <conditionalFormatting sqref="J8:U27">
    <cfRule type="cellIs" dxfId="29" priority="4" stopIfTrue="1" operator="greaterThan">
      <formula>30</formula>
    </cfRule>
  </conditionalFormatting>
  <conditionalFormatting sqref="J8:U27">
    <cfRule type="cellIs" dxfId="28" priority="2" stopIfTrue="1" operator="lessThan">
      <formula>15</formula>
    </cfRule>
    <cfRule type="cellIs" dxfId="27" priority="3" stopIfTrue="1" operator="between">
      <formula>15</formula>
      <formula>30</formula>
    </cfRule>
  </conditionalFormatting>
  <conditionalFormatting sqref="K13:U13">
    <cfRule type="colorScale" priority="1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60" zoomScaleNormal="60" workbookViewId="0">
      <selection activeCell="H8" sqref="H8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2.44140625" style="194" customWidth="1"/>
    <col min="5" max="5" width="37.6640625" style="194" customWidth="1"/>
    <col min="6" max="6" width="33.6640625" style="194" customWidth="1"/>
    <col min="7" max="7" width="30.33203125" style="194" customWidth="1"/>
    <col min="8" max="8" width="13.88671875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92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91</v>
      </c>
      <c r="C6" s="465"/>
      <c r="D6" s="465"/>
      <c r="E6" s="465"/>
      <c r="F6" s="465"/>
      <c r="G6" s="465"/>
      <c r="H6" s="466"/>
      <c r="I6" s="148"/>
      <c r="J6" s="467" t="s">
        <v>93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62.25" customHeight="1" thickBot="1" x14ac:dyDescent="0.6">
      <c r="A7" s="143" t="s">
        <v>27</v>
      </c>
      <c r="B7" s="198" t="s">
        <v>37</v>
      </c>
      <c r="C7" s="198" t="s">
        <v>1</v>
      </c>
      <c r="D7" s="198" t="s">
        <v>2</v>
      </c>
      <c r="E7" s="198" t="s">
        <v>88</v>
      </c>
      <c r="F7" s="198" t="s">
        <v>89</v>
      </c>
      <c r="G7" s="198" t="s">
        <v>90</v>
      </c>
      <c r="H7" s="172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Alineamiento!AK7</f>
        <v>Objetivo de Contribución F1</v>
      </c>
      <c r="F8" s="195" t="str">
        <f>Alineamiento!AL7</f>
        <v>indicador  F1</v>
      </c>
      <c r="G8" s="195">
        <f>Alineamiento!AM7</f>
        <v>0</v>
      </c>
      <c r="H8" s="208">
        <f ca="1">AVERAGE(J8:U8)</f>
        <v>19</v>
      </c>
      <c r="I8" s="28"/>
      <c r="J8" s="50">
        <f ca="1">RANDBETWEEN(10,30)</f>
        <v>19</v>
      </c>
      <c r="K8" s="50">
        <f t="shared" ref="K8:U8" ca="1" si="0">RANDBETWEEN(10,30)</f>
        <v>10</v>
      </c>
      <c r="L8" s="50">
        <f t="shared" ca="1" si="0"/>
        <v>30</v>
      </c>
      <c r="M8" s="50">
        <f t="shared" ca="1" si="0"/>
        <v>17</v>
      </c>
      <c r="N8" s="50">
        <f t="shared" ca="1" si="0"/>
        <v>18</v>
      </c>
      <c r="O8" s="50">
        <f t="shared" ca="1" si="0"/>
        <v>21</v>
      </c>
      <c r="P8" s="50">
        <f t="shared" ca="1" si="0"/>
        <v>29</v>
      </c>
      <c r="Q8" s="50">
        <f t="shared" ca="1" si="0"/>
        <v>26</v>
      </c>
      <c r="R8" s="50">
        <f t="shared" ca="1" si="0"/>
        <v>17</v>
      </c>
      <c r="S8" s="50">
        <f t="shared" ca="1" si="0"/>
        <v>16</v>
      </c>
      <c r="T8" s="50">
        <f t="shared" ca="1" si="0"/>
        <v>15</v>
      </c>
      <c r="U8" s="50">
        <f t="shared" ca="1" si="0"/>
        <v>10</v>
      </c>
      <c r="V8" s="1"/>
    </row>
    <row r="9" spans="1:22" ht="58.5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Alineamiento!AK8</f>
        <v>Objetivo de Contribución F2</v>
      </c>
      <c r="F9" s="195" t="str">
        <f>Alineamiento!AL8</f>
        <v>indicador  F2</v>
      </c>
      <c r="G9" s="195">
        <f>Alineamiento!AM8</f>
        <v>0</v>
      </c>
      <c r="H9" s="208">
        <f t="shared" ref="H9:H27" ca="1" si="1">AVERAGE(J9:U9)</f>
        <v>35.583333333333336</v>
      </c>
      <c r="I9" s="28"/>
      <c r="J9" s="50">
        <f ca="1">RANDBETWEEN(10,60)</f>
        <v>28</v>
      </c>
      <c r="K9" s="50">
        <f t="shared" ref="K9:U9" ca="1" si="2">RANDBETWEEN(10,60)</f>
        <v>48</v>
      </c>
      <c r="L9" s="50">
        <f t="shared" ca="1" si="2"/>
        <v>27</v>
      </c>
      <c r="M9" s="50">
        <f t="shared" ca="1" si="2"/>
        <v>43</v>
      </c>
      <c r="N9" s="50">
        <f t="shared" ca="1" si="2"/>
        <v>23</v>
      </c>
      <c r="O9" s="50">
        <f t="shared" ca="1" si="2"/>
        <v>58</v>
      </c>
      <c r="P9" s="50">
        <f t="shared" ca="1" si="2"/>
        <v>49</v>
      </c>
      <c r="Q9" s="50">
        <f t="shared" ca="1" si="2"/>
        <v>12</v>
      </c>
      <c r="R9" s="50">
        <f t="shared" ca="1" si="2"/>
        <v>51</v>
      </c>
      <c r="S9" s="50">
        <f t="shared" ca="1" si="2"/>
        <v>27</v>
      </c>
      <c r="T9" s="50">
        <f t="shared" ca="1" si="2"/>
        <v>13</v>
      </c>
      <c r="U9" s="50">
        <f t="shared" ca="1" si="2"/>
        <v>48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Alineamiento!AK9</f>
        <v>Objetivo de Contribución F3</v>
      </c>
      <c r="F10" s="195" t="str">
        <f>Alineamiento!AL9</f>
        <v>indicador  F3</v>
      </c>
      <c r="G10" s="195">
        <f>Alineamiento!AM9</f>
        <v>0</v>
      </c>
      <c r="H10" s="208">
        <f t="shared" ca="1" si="1"/>
        <v>68.5</v>
      </c>
      <c r="I10" s="28"/>
      <c r="J10" s="50">
        <f ca="1">RANDBETWEEN(10,100)</f>
        <v>97</v>
      </c>
      <c r="K10" s="50">
        <f t="shared" ref="K10:U14" ca="1" si="3">RANDBETWEEN(10,100)</f>
        <v>64</v>
      </c>
      <c r="L10" s="50">
        <f t="shared" ca="1" si="3"/>
        <v>80</v>
      </c>
      <c r="M10" s="50">
        <f t="shared" ca="1" si="3"/>
        <v>98</v>
      </c>
      <c r="N10" s="50">
        <f t="shared" ca="1" si="3"/>
        <v>25</v>
      </c>
      <c r="O10" s="50">
        <f t="shared" ca="1" si="3"/>
        <v>96</v>
      </c>
      <c r="P10" s="50">
        <f t="shared" ca="1" si="3"/>
        <v>93</v>
      </c>
      <c r="Q10" s="50">
        <f t="shared" ca="1" si="3"/>
        <v>19</v>
      </c>
      <c r="R10" s="50">
        <f t="shared" ca="1" si="3"/>
        <v>64</v>
      </c>
      <c r="S10" s="50">
        <f t="shared" ca="1" si="3"/>
        <v>32</v>
      </c>
      <c r="T10" s="50">
        <f t="shared" ca="1" si="3"/>
        <v>100</v>
      </c>
      <c r="U10" s="50">
        <f t="shared" ca="1" si="3"/>
        <v>54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96" t="str">
        <f>Alineamiento!AK10</f>
        <v>Objetivo de Contribución C1</v>
      </c>
      <c r="F11" s="196" t="str">
        <f>Alineamiento!AL10</f>
        <v>indicador  C1</v>
      </c>
      <c r="G11" s="196">
        <f>Alineamiento!AM10</f>
        <v>0</v>
      </c>
      <c r="H11" s="208">
        <f t="shared" ca="1" si="1"/>
        <v>4.833333333333333</v>
      </c>
      <c r="I11" s="28"/>
      <c r="J11" s="50">
        <f ca="1">RANDBETWEEN(3,7)</f>
        <v>4</v>
      </c>
      <c r="K11" s="50">
        <f t="shared" ref="K11:U11" ca="1" si="4">RANDBETWEEN(3,7)</f>
        <v>4</v>
      </c>
      <c r="L11" s="50">
        <f t="shared" ca="1" si="4"/>
        <v>7</v>
      </c>
      <c r="M11" s="50">
        <f t="shared" ca="1" si="4"/>
        <v>4</v>
      </c>
      <c r="N11" s="50">
        <f t="shared" ca="1" si="4"/>
        <v>5</v>
      </c>
      <c r="O11" s="50">
        <f t="shared" ca="1" si="4"/>
        <v>6</v>
      </c>
      <c r="P11" s="50">
        <f t="shared" ca="1" si="4"/>
        <v>4</v>
      </c>
      <c r="Q11" s="50">
        <f t="shared" ca="1" si="4"/>
        <v>3</v>
      </c>
      <c r="R11" s="50">
        <f t="shared" ca="1" si="4"/>
        <v>3</v>
      </c>
      <c r="S11" s="50">
        <f t="shared" ca="1" si="4"/>
        <v>5</v>
      </c>
      <c r="T11" s="50">
        <f t="shared" ca="1" si="4"/>
        <v>7</v>
      </c>
      <c r="U11" s="50">
        <f t="shared" ca="1" si="4"/>
        <v>6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96" t="str">
        <f>Alineamiento!AK11</f>
        <v>Objetivo de Contribución C2</v>
      </c>
      <c r="F12" s="196" t="str">
        <f>Alineamiento!AL11</f>
        <v>indicador  C2</v>
      </c>
      <c r="G12" s="196">
        <f>Alineamiento!AM11</f>
        <v>0</v>
      </c>
      <c r="H12" s="208">
        <f t="shared" ca="1" si="1"/>
        <v>3626.9166666666665</v>
      </c>
      <c r="I12" s="28"/>
      <c r="J12" s="171">
        <f ca="1">RANDBETWEEN(1000,6000)</f>
        <v>1201</v>
      </c>
      <c r="K12" s="171">
        <f t="shared" ref="K12:U12" ca="1" si="5">RANDBETWEEN(1000,6000)</f>
        <v>2713</v>
      </c>
      <c r="L12" s="171">
        <f t="shared" ca="1" si="5"/>
        <v>3319</v>
      </c>
      <c r="M12" s="171">
        <f t="shared" ca="1" si="5"/>
        <v>5952</v>
      </c>
      <c r="N12" s="171">
        <f t="shared" ca="1" si="5"/>
        <v>2898</v>
      </c>
      <c r="O12" s="171">
        <f t="shared" ca="1" si="5"/>
        <v>2923</v>
      </c>
      <c r="P12" s="171">
        <f t="shared" ca="1" si="5"/>
        <v>3962</v>
      </c>
      <c r="Q12" s="171">
        <f t="shared" ca="1" si="5"/>
        <v>4246</v>
      </c>
      <c r="R12" s="171">
        <f t="shared" ca="1" si="5"/>
        <v>3764</v>
      </c>
      <c r="S12" s="171">
        <f t="shared" ca="1" si="5"/>
        <v>5791</v>
      </c>
      <c r="T12" s="171">
        <f t="shared" ca="1" si="5"/>
        <v>3448</v>
      </c>
      <c r="U12" s="171">
        <f t="shared" ca="1" si="5"/>
        <v>3306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96" t="str">
        <f>Alineamiento!AK12</f>
        <v>Objetivo de Contribución C3</v>
      </c>
      <c r="F13" s="196" t="str">
        <f>Alineamiento!AL12</f>
        <v>indicador  C3</v>
      </c>
      <c r="G13" s="196">
        <f>Alineamiento!AM12</f>
        <v>0</v>
      </c>
      <c r="H13" s="208">
        <f t="shared" ca="1" si="1"/>
        <v>47.5</v>
      </c>
      <c r="I13" s="28"/>
      <c r="J13" s="50">
        <f ca="1">RANDBETWEEN(10,100)</f>
        <v>85</v>
      </c>
      <c r="K13" s="50">
        <f t="shared" ca="1" si="3"/>
        <v>23</v>
      </c>
      <c r="L13" s="50">
        <f t="shared" ca="1" si="3"/>
        <v>61</v>
      </c>
      <c r="M13" s="50">
        <f t="shared" ca="1" si="3"/>
        <v>24</v>
      </c>
      <c r="N13" s="50">
        <f t="shared" ca="1" si="3"/>
        <v>34</v>
      </c>
      <c r="O13" s="50">
        <f t="shared" ca="1" si="3"/>
        <v>56</v>
      </c>
      <c r="P13" s="50">
        <f t="shared" ca="1" si="3"/>
        <v>13</v>
      </c>
      <c r="Q13" s="50">
        <f t="shared" ca="1" si="3"/>
        <v>59</v>
      </c>
      <c r="R13" s="50">
        <f t="shared" ca="1" si="3"/>
        <v>49</v>
      </c>
      <c r="S13" s="50">
        <f t="shared" ca="1" si="3"/>
        <v>28</v>
      </c>
      <c r="T13" s="50">
        <f t="shared" ca="1" si="3"/>
        <v>93</v>
      </c>
      <c r="U13" s="50">
        <f t="shared" ca="1" si="3"/>
        <v>45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92" t="str">
        <f>Alineamiento!AK13</f>
        <v>Objetivo de Contribución P1</v>
      </c>
      <c r="F14" s="192" t="str">
        <f>Alineamiento!AL13</f>
        <v>indicador  P 1</v>
      </c>
      <c r="G14" s="192">
        <f>Alineamiento!AM13</f>
        <v>0</v>
      </c>
      <c r="H14" s="208">
        <f t="shared" ca="1" si="1"/>
        <v>53</v>
      </c>
      <c r="I14" s="28"/>
      <c r="J14" s="50">
        <f ca="1">RANDBETWEEN(10,100)</f>
        <v>10</v>
      </c>
      <c r="K14" s="50">
        <f t="shared" ca="1" si="3"/>
        <v>48</v>
      </c>
      <c r="L14" s="50">
        <f t="shared" ca="1" si="3"/>
        <v>36</v>
      </c>
      <c r="M14" s="50">
        <f t="shared" ca="1" si="3"/>
        <v>68</v>
      </c>
      <c r="N14" s="50">
        <f t="shared" ca="1" si="3"/>
        <v>76</v>
      </c>
      <c r="O14" s="50">
        <f t="shared" ca="1" si="3"/>
        <v>43</v>
      </c>
      <c r="P14" s="50">
        <f t="shared" ca="1" si="3"/>
        <v>77</v>
      </c>
      <c r="Q14" s="50">
        <f t="shared" ca="1" si="3"/>
        <v>40</v>
      </c>
      <c r="R14" s="50">
        <f t="shared" ca="1" si="3"/>
        <v>85</v>
      </c>
      <c r="S14" s="50">
        <f t="shared" ca="1" si="3"/>
        <v>16</v>
      </c>
      <c r="T14" s="50">
        <f t="shared" ca="1" si="3"/>
        <v>76</v>
      </c>
      <c r="U14" s="50">
        <f t="shared" ca="1" si="3"/>
        <v>61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92" t="str">
        <f>Alineamiento!AK14</f>
        <v>Objetivo de Contribución P2</v>
      </c>
      <c r="F15" s="192" t="str">
        <f>Alineamiento!AL14</f>
        <v>indicador  P 2</v>
      </c>
      <c r="G15" s="192">
        <f>Alineamiento!AM14</f>
        <v>0</v>
      </c>
      <c r="H15" s="208">
        <f t="shared" ca="1" si="1"/>
        <v>20.083333333333332</v>
      </c>
      <c r="I15" s="39"/>
      <c r="J15" s="50">
        <f t="shared" ref="J15:U27" ca="1" si="6">RANDBETWEEN(10,40)</f>
        <v>16</v>
      </c>
      <c r="K15" s="50">
        <f t="shared" ca="1" si="6"/>
        <v>27</v>
      </c>
      <c r="L15" s="50">
        <f t="shared" ca="1" si="6"/>
        <v>12</v>
      </c>
      <c r="M15" s="50">
        <f t="shared" ca="1" si="6"/>
        <v>37</v>
      </c>
      <c r="N15" s="50">
        <f t="shared" ca="1" si="6"/>
        <v>10</v>
      </c>
      <c r="O15" s="50">
        <f t="shared" ca="1" si="6"/>
        <v>10</v>
      </c>
      <c r="P15" s="50">
        <f t="shared" ca="1" si="6"/>
        <v>26</v>
      </c>
      <c r="Q15" s="50">
        <f t="shared" ca="1" si="6"/>
        <v>12</v>
      </c>
      <c r="R15" s="50">
        <f t="shared" ca="1" si="6"/>
        <v>28</v>
      </c>
      <c r="S15" s="50">
        <f t="shared" ca="1" si="6"/>
        <v>16</v>
      </c>
      <c r="T15" s="50">
        <f t="shared" ca="1" si="6"/>
        <v>19</v>
      </c>
      <c r="U15" s="50">
        <f t="shared" ca="1" si="6"/>
        <v>28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92" t="str">
        <f>Alineamiento!AK15</f>
        <v>Objetivo de Contribución P3</v>
      </c>
      <c r="F16" s="192" t="str">
        <f>Alineamiento!AL15</f>
        <v>indicador  P 3</v>
      </c>
      <c r="G16" s="192">
        <f>Alineamiento!AM15</f>
        <v>0</v>
      </c>
      <c r="H16" s="208">
        <f t="shared" ca="1" si="1"/>
        <v>20.666666666666668</v>
      </c>
      <c r="I16" s="28"/>
      <c r="J16" s="50">
        <f t="shared" ca="1" si="6"/>
        <v>13</v>
      </c>
      <c r="K16" s="50">
        <f t="shared" ca="1" si="6"/>
        <v>20</v>
      </c>
      <c r="L16" s="50">
        <f t="shared" ca="1" si="6"/>
        <v>23</v>
      </c>
      <c r="M16" s="50">
        <f t="shared" ca="1" si="6"/>
        <v>12</v>
      </c>
      <c r="N16" s="50">
        <f t="shared" ca="1" si="6"/>
        <v>10</v>
      </c>
      <c r="O16" s="50">
        <f t="shared" ca="1" si="6"/>
        <v>18</v>
      </c>
      <c r="P16" s="50">
        <f t="shared" ca="1" si="6"/>
        <v>22</v>
      </c>
      <c r="Q16" s="50">
        <f t="shared" ca="1" si="6"/>
        <v>36</v>
      </c>
      <c r="R16" s="50">
        <f t="shared" ca="1" si="6"/>
        <v>28</v>
      </c>
      <c r="S16" s="50">
        <f t="shared" ca="1" si="6"/>
        <v>12</v>
      </c>
      <c r="T16" s="50">
        <f t="shared" ca="1" si="6"/>
        <v>19</v>
      </c>
      <c r="U16" s="50">
        <f t="shared" ca="1" si="6"/>
        <v>35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92" t="str">
        <f>Alineamiento!AK16</f>
        <v>Objetivo de Contribución P4</v>
      </c>
      <c r="F17" s="192" t="str">
        <f>Alineamiento!AL16</f>
        <v>indicador  P 4</v>
      </c>
      <c r="G17" s="192">
        <f>Alineamiento!AM16</f>
        <v>0</v>
      </c>
      <c r="H17" s="208">
        <f t="shared" ca="1" si="1"/>
        <v>28.25</v>
      </c>
      <c r="I17" s="28"/>
      <c r="J17" s="50">
        <f t="shared" ca="1" si="6"/>
        <v>38</v>
      </c>
      <c r="K17" s="50">
        <f t="shared" ca="1" si="6"/>
        <v>34</v>
      </c>
      <c r="L17" s="50">
        <f t="shared" ca="1" si="6"/>
        <v>24</v>
      </c>
      <c r="M17" s="50">
        <f t="shared" ca="1" si="6"/>
        <v>33</v>
      </c>
      <c r="N17" s="50">
        <f t="shared" ca="1" si="6"/>
        <v>21</v>
      </c>
      <c r="O17" s="50">
        <f t="shared" ca="1" si="6"/>
        <v>31</v>
      </c>
      <c r="P17" s="50">
        <f t="shared" ca="1" si="6"/>
        <v>36</v>
      </c>
      <c r="Q17" s="50">
        <f t="shared" ca="1" si="6"/>
        <v>26</v>
      </c>
      <c r="R17" s="50">
        <f t="shared" ca="1" si="6"/>
        <v>30</v>
      </c>
      <c r="S17" s="50">
        <f t="shared" ca="1" si="6"/>
        <v>30</v>
      </c>
      <c r="T17" s="50">
        <f t="shared" ca="1" si="6"/>
        <v>14</v>
      </c>
      <c r="U17" s="50">
        <f t="shared" ca="1" si="6"/>
        <v>22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92" t="str">
        <f>Alineamiento!AK17</f>
        <v>Objetivo de Contribución P5</v>
      </c>
      <c r="F18" s="192" t="str">
        <f>Alineamiento!AL17</f>
        <v>indicador  P 5</v>
      </c>
      <c r="G18" s="192">
        <f>Alineamiento!AM17</f>
        <v>0</v>
      </c>
      <c r="H18" s="208">
        <f t="shared" ca="1" si="1"/>
        <v>23.583333333333332</v>
      </c>
      <c r="I18" s="28"/>
      <c r="J18" s="50">
        <f t="shared" ca="1" si="6"/>
        <v>21</v>
      </c>
      <c r="K18" s="50">
        <f t="shared" ca="1" si="6"/>
        <v>13</v>
      </c>
      <c r="L18" s="50">
        <f t="shared" ca="1" si="6"/>
        <v>10</v>
      </c>
      <c r="M18" s="50">
        <f t="shared" ca="1" si="6"/>
        <v>10</v>
      </c>
      <c r="N18" s="50">
        <f t="shared" ca="1" si="6"/>
        <v>24</v>
      </c>
      <c r="O18" s="50">
        <f t="shared" ca="1" si="6"/>
        <v>37</v>
      </c>
      <c r="P18" s="50">
        <f t="shared" ca="1" si="6"/>
        <v>33</v>
      </c>
      <c r="Q18" s="50">
        <f t="shared" ca="1" si="6"/>
        <v>27</v>
      </c>
      <c r="R18" s="50">
        <f t="shared" ca="1" si="6"/>
        <v>35</v>
      </c>
      <c r="S18" s="50">
        <f t="shared" ca="1" si="6"/>
        <v>28</v>
      </c>
      <c r="T18" s="50">
        <f t="shared" ca="1" si="6"/>
        <v>13</v>
      </c>
      <c r="U18" s="50">
        <f t="shared" ca="1" si="6"/>
        <v>32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92" t="str">
        <f>Alineamiento!AK18</f>
        <v>Objetivo de Contribución P6</v>
      </c>
      <c r="F19" s="192" t="str">
        <f>Alineamiento!AL18</f>
        <v>indicador  P 6</v>
      </c>
      <c r="G19" s="192">
        <f>Alineamiento!AM18</f>
        <v>0</v>
      </c>
      <c r="H19" s="208">
        <f t="shared" ca="1" si="1"/>
        <v>22.416666666666668</v>
      </c>
      <c r="I19" s="28"/>
      <c r="J19" s="50">
        <f t="shared" ca="1" si="6"/>
        <v>23</v>
      </c>
      <c r="K19" s="50">
        <f t="shared" ca="1" si="6"/>
        <v>37</v>
      </c>
      <c r="L19" s="50">
        <f t="shared" ca="1" si="6"/>
        <v>21</v>
      </c>
      <c r="M19" s="50">
        <f t="shared" ca="1" si="6"/>
        <v>25</v>
      </c>
      <c r="N19" s="50">
        <f t="shared" ca="1" si="6"/>
        <v>32</v>
      </c>
      <c r="O19" s="50">
        <f t="shared" ca="1" si="6"/>
        <v>28</v>
      </c>
      <c r="P19" s="50">
        <f t="shared" ca="1" si="6"/>
        <v>15</v>
      </c>
      <c r="Q19" s="50">
        <f t="shared" ca="1" si="6"/>
        <v>38</v>
      </c>
      <c r="R19" s="50">
        <f t="shared" ca="1" si="6"/>
        <v>10</v>
      </c>
      <c r="S19" s="50">
        <f t="shared" ca="1" si="6"/>
        <v>16</v>
      </c>
      <c r="T19" s="50">
        <f t="shared" ca="1" si="6"/>
        <v>10</v>
      </c>
      <c r="U19" s="50">
        <f t="shared" ca="1" si="6"/>
        <v>14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92" t="str">
        <f>Alineamiento!AK19</f>
        <v>Objetivo de Contribución P7</v>
      </c>
      <c r="F20" s="192" t="str">
        <f>Alineamiento!AL19</f>
        <v>indicador  P 7</v>
      </c>
      <c r="G20" s="192">
        <f>Alineamiento!AM19</f>
        <v>0</v>
      </c>
      <c r="H20" s="208">
        <f t="shared" ca="1" si="1"/>
        <v>27.416666666666668</v>
      </c>
      <c r="I20" s="28"/>
      <c r="J20" s="50">
        <f t="shared" ca="1" si="6"/>
        <v>26</v>
      </c>
      <c r="K20" s="50">
        <f t="shared" ca="1" si="6"/>
        <v>40</v>
      </c>
      <c r="L20" s="50">
        <f t="shared" ca="1" si="6"/>
        <v>35</v>
      </c>
      <c r="M20" s="50">
        <f t="shared" ca="1" si="6"/>
        <v>23</v>
      </c>
      <c r="N20" s="50">
        <f t="shared" ca="1" si="6"/>
        <v>35</v>
      </c>
      <c r="O20" s="50">
        <f t="shared" ca="1" si="6"/>
        <v>33</v>
      </c>
      <c r="P20" s="50">
        <f t="shared" ca="1" si="6"/>
        <v>33</v>
      </c>
      <c r="Q20" s="50">
        <f t="shared" ca="1" si="6"/>
        <v>20</v>
      </c>
      <c r="R20" s="50">
        <f t="shared" ca="1" si="6"/>
        <v>10</v>
      </c>
      <c r="S20" s="50">
        <f t="shared" ca="1" si="6"/>
        <v>12</v>
      </c>
      <c r="T20" s="50">
        <f t="shared" ca="1" si="6"/>
        <v>30</v>
      </c>
      <c r="U20" s="50">
        <f t="shared" ca="1" si="6"/>
        <v>32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92" t="str">
        <f>Alineamiento!AK20</f>
        <v>Objetivo de Contribución P8</v>
      </c>
      <c r="F21" s="192" t="str">
        <f>Alineamiento!AL20</f>
        <v>indicador  P 8</v>
      </c>
      <c r="G21" s="192">
        <f>Alineamiento!AM20</f>
        <v>0</v>
      </c>
      <c r="H21" s="208">
        <f t="shared" ca="1" si="1"/>
        <v>21.416666666666668</v>
      </c>
      <c r="I21" s="28"/>
      <c r="J21" s="50">
        <f t="shared" ca="1" si="6"/>
        <v>21</v>
      </c>
      <c r="K21" s="50">
        <f t="shared" ca="1" si="6"/>
        <v>20</v>
      </c>
      <c r="L21" s="50">
        <f t="shared" ca="1" si="6"/>
        <v>26</v>
      </c>
      <c r="M21" s="50">
        <f t="shared" ca="1" si="6"/>
        <v>26</v>
      </c>
      <c r="N21" s="50">
        <f t="shared" ca="1" si="6"/>
        <v>16</v>
      </c>
      <c r="O21" s="50">
        <f t="shared" ca="1" si="6"/>
        <v>28</v>
      </c>
      <c r="P21" s="50">
        <f t="shared" ca="1" si="6"/>
        <v>20</v>
      </c>
      <c r="Q21" s="50">
        <f t="shared" ca="1" si="6"/>
        <v>36</v>
      </c>
      <c r="R21" s="50">
        <f t="shared" ca="1" si="6"/>
        <v>14</v>
      </c>
      <c r="S21" s="50">
        <f t="shared" ca="1" si="6"/>
        <v>21</v>
      </c>
      <c r="T21" s="50">
        <f t="shared" ca="1" si="6"/>
        <v>12</v>
      </c>
      <c r="U21" s="50">
        <f t="shared" ca="1" si="6"/>
        <v>17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93" t="str">
        <f>Alineamiento!AK21</f>
        <v>Objetivo de Contribución A 1</v>
      </c>
      <c r="F22" s="193" t="str">
        <f>Alineamiento!AL21</f>
        <v>indicador  A 1</v>
      </c>
      <c r="G22" s="193">
        <f>Alineamiento!AM21</f>
        <v>0</v>
      </c>
      <c r="H22" s="208">
        <f t="shared" ca="1" si="1"/>
        <v>22.416666666666668</v>
      </c>
      <c r="I22" s="28"/>
      <c r="J22" s="50">
        <f t="shared" ca="1" si="6"/>
        <v>11</v>
      </c>
      <c r="K22" s="50">
        <f t="shared" ca="1" si="6"/>
        <v>30</v>
      </c>
      <c r="L22" s="50">
        <f t="shared" ca="1" si="6"/>
        <v>11</v>
      </c>
      <c r="M22" s="50">
        <f t="shared" ca="1" si="6"/>
        <v>26</v>
      </c>
      <c r="N22" s="50">
        <f t="shared" ca="1" si="6"/>
        <v>36</v>
      </c>
      <c r="O22" s="50">
        <f t="shared" ca="1" si="6"/>
        <v>19</v>
      </c>
      <c r="P22" s="50">
        <f t="shared" ca="1" si="6"/>
        <v>24</v>
      </c>
      <c r="Q22" s="50">
        <f t="shared" ca="1" si="6"/>
        <v>20</v>
      </c>
      <c r="R22" s="50">
        <f t="shared" ca="1" si="6"/>
        <v>18</v>
      </c>
      <c r="S22" s="50">
        <f t="shared" ca="1" si="6"/>
        <v>27</v>
      </c>
      <c r="T22" s="50">
        <f t="shared" ca="1" si="6"/>
        <v>10</v>
      </c>
      <c r="U22" s="50">
        <f t="shared" ca="1" si="6"/>
        <v>37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93" t="str">
        <f>Alineamiento!AK22</f>
        <v>Objetivo de Contribución A 2</v>
      </c>
      <c r="F23" s="193" t="str">
        <f>Alineamiento!AL22</f>
        <v>indicador  A 2</v>
      </c>
      <c r="G23" s="193">
        <f>Alineamiento!AM22</f>
        <v>0</v>
      </c>
      <c r="H23" s="208">
        <f t="shared" ca="1" si="1"/>
        <v>27.083333333333332</v>
      </c>
      <c r="I23" s="28"/>
      <c r="J23" s="50">
        <f t="shared" ca="1" si="6"/>
        <v>25</v>
      </c>
      <c r="K23" s="50">
        <f t="shared" ca="1" si="6"/>
        <v>29</v>
      </c>
      <c r="L23" s="50">
        <f t="shared" ca="1" si="6"/>
        <v>29</v>
      </c>
      <c r="M23" s="50">
        <f t="shared" ca="1" si="6"/>
        <v>37</v>
      </c>
      <c r="N23" s="50">
        <f t="shared" ca="1" si="6"/>
        <v>40</v>
      </c>
      <c r="O23" s="50">
        <f t="shared" ca="1" si="6"/>
        <v>37</v>
      </c>
      <c r="P23" s="50">
        <f t="shared" ca="1" si="6"/>
        <v>27</v>
      </c>
      <c r="Q23" s="50">
        <f t="shared" ca="1" si="6"/>
        <v>24</v>
      </c>
      <c r="R23" s="50">
        <f t="shared" ca="1" si="6"/>
        <v>32</v>
      </c>
      <c r="S23" s="50">
        <f t="shared" ca="1" si="6"/>
        <v>21</v>
      </c>
      <c r="T23" s="50">
        <f t="shared" ca="1" si="6"/>
        <v>14</v>
      </c>
      <c r="U23" s="50">
        <f t="shared" ca="1" si="6"/>
        <v>10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93" t="str">
        <f>Alineamiento!AK23</f>
        <v>Objetivo de Contribución A 3</v>
      </c>
      <c r="F24" s="193" t="str">
        <f>Alineamiento!AL23</f>
        <v>indicador  A 3</v>
      </c>
      <c r="G24" s="193">
        <f>Alineamiento!AM23</f>
        <v>0</v>
      </c>
      <c r="H24" s="208">
        <f t="shared" ca="1" si="1"/>
        <v>28.75</v>
      </c>
      <c r="I24" s="28"/>
      <c r="J24" s="50">
        <f t="shared" ca="1" si="6"/>
        <v>25</v>
      </c>
      <c r="K24" s="50">
        <f t="shared" ca="1" si="6"/>
        <v>36</v>
      </c>
      <c r="L24" s="50">
        <f t="shared" ca="1" si="6"/>
        <v>26</v>
      </c>
      <c r="M24" s="50">
        <f t="shared" ca="1" si="6"/>
        <v>32</v>
      </c>
      <c r="N24" s="50">
        <f t="shared" ca="1" si="6"/>
        <v>39</v>
      </c>
      <c r="O24" s="50">
        <f t="shared" ca="1" si="6"/>
        <v>15</v>
      </c>
      <c r="P24" s="50">
        <f t="shared" ca="1" si="6"/>
        <v>20</v>
      </c>
      <c r="Q24" s="50">
        <f t="shared" ca="1" si="6"/>
        <v>28</v>
      </c>
      <c r="R24" s="50">
        <f t="shared" ca="1" si="6"/>
        <v>29</v>
      </c>
      <c r="S24" s="50">
        <f t="shared" ca="1" si="6"/>
        <v>15</v>
      </c>
      <c r="T24" s="50">
        <f t="shared" ca="1" si="6"/>
        <v>40</v>
      </c>
      <c r="U24" s="50">
        <f t="shared" ca="1" si="6"/>
        <v>40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93" t="str">
        <f>Alineamiento!AK24</f>
        <v>Objetivo de Contribución A 4</v>
      </c>
      <c r="F25" s="193" t="str">
        <f>Alineamiento!AL24</f>
        <v>indicador  A 4</v>
      </c>
      <c r="G25" s="193">
        <f>Alineamiento!AM24</f>
        <v>0</v>
      </c>
      <c r="H25" s="208">
        <f t="shared" ca="1" si="1"/>
        <v>24.25</v>
      </c>
      <c r="I25" s="28"/>
      <c r="J25" s="50">
        <f t="shared" ca="1" si="6"/>
        <v>37</v>
      </c>
      <c r="K25" s="50">
        <f t="shared" ca="1" si="6"/>
        <v>10</v>
      </c>
      <c r="L25" s="50">
        <f t="shared" ca="1" si="6"/>
        <v>16</v>
      </c>
      <c r="M25" s="50">
        <f t="shared" ca="1" si="6"/>
        <v>32</v>
      </c>
      <c r="N25" s="50">
        <f t="shared" ca="1" si="6"/>
        <v>35</v>
      </c>
      <c r="O25" s="50">
        <f t="shared" ca="1" si="6"/>
        <v>24</v>
      </c>
      <c r="P25" s="50">
        <f t="shared" ca="1" si="6"/>
        <v>20</v>
      </c>
      <c r="Q25" s="50">
        <f t="shared" ca="1" si="6"/>
        <v>12</v>
      </c>
      <c r="R25" s="50">
        <f t="shared" ca="1" si="6"/>
        <v>28</v>
      </c>
      <c r="S25" s="50">
        <f t="shared" ca="1" si="6"/>
        <v>21</v>
      </c>
      <c r="T25" s="50">
        <f t="shared" ca="1" si="6"/>
        <v>38</v>
      </c>
      <c r="U25" s="50">
        <f t="shared" ca="1" si="6"/>
        <v>18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93" t="str">
        <f>Alineamiento!AK25</f>
        <v>Objetivo de Contribución A 5</v>
      </c>
      <c r="F26" s="193" t="str">
        <f>Alineamiento!AL25</f>
        <v>indicador  A 5</v>
      </c>
      <c r="G26" s="193">
        <f>Alineamiento!AM25</f>
        <v>0</v>
      </c>
      <c r="H26" s="208">
        <f t="shared" ca="1" si="1"/>
        <v>21.833333333333332</v>
      </c>
      <c r="I26" s="28"/>
      <c r="J26" s="50">
        <f t="shared" ca="1" si="6"/>
        <v>24</v>
      </c>
      <c r="K26" s="50">
        <f t="shared" ca="1" si="6"/>
        <v>40</v>
      </c>
      <c r="L26" s="50">
        <f t="shared" ca="1" si="6"/>
        <v>11</v>
      </c>
      <c r="M26" s="50">
        <f t="shared" ca="1" si="6"/>
        <v>25</v>
      </c>
      <c r="N26" s="50">
        <f t="shared" ca="1" si="6"/>
        <v>28</v>
      </c>
      <c r="O26" s="50">
        <f t="shared" ca="1" si="6"/>
        <v>21</v>
      </c>
      <c r="P26" s="50">
        <f t="shared" ca="1" si="6"/>
        <v>11</v>
      </c>
      <c r="Q26" s="50">
        <f t="shared" ca="1" si="6"/>
        <v>17</v>
      </c>
      <c r="R26" s="50">
        <f t="shared" ca="1" si="6"/>
        <v>12</v>
      </c>
      <c r="S26" s="50">
        <f t="shared" ca="1" si="6"/>
        <v>21</v>
      </c>
      <c r="T26" s="50">
        <f t="shared" ca="1" si="6"/>
        <v>12</v>
      </c>
      <c r="U26" s="50">
        <f t="shared" ca="1" si="6"/>
        <v>40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93" t="str">
        <f>Alineamiento!AK26</f>
        <v>Objetivo de Contribución A 6</v>
      </c>
      <c r="F27" s="193" t="str">
        <f>Alineamiento!AL26</f>
        <v>indicador  A 6</v>
      </c>
      <c r="G27" s="193">
        <f>Alineamiento!AM26</f>
        <v>0</v>
      </c>
      <c r="H27" s="208">
        <f t="shared" ca="1" si="1"/>
        <v>24</v>
      </c>
      <c r="I27" s="28"/>
      <c r="J27" s="50">
        <f t="shared" ca="1" si="6"/>
        <v>19</v>
      </c>
      <c r="K27" s="50">
        <f t="shared" ca="1" si="6"/>
        <v>40</v>
      </c>
      <c r="L27" s="50">
        <f t="shared" ca="1" si="6"/>
        <v>13</v>
      </c>
      <c r="M27" s="50">
        <f t="shared" ca="1" si="6"/>
        <v>21</v>
      </c>
      <c r="N27" s="50">
        <f t="shared" ca="1" si="6"/>
        <v>11</v>
      </c>
      <c r="O27" s="50">
        <f t="shared" ca="1" si="6"/>
        <v>14</v>
      </c>
      <c r="P27" s="50">
        <f t="shared" ca="1" si="6"/>
        <v>23</v>
      </c>
      <c r="Q27" s="50">
        <f t="shared" ca="1" si="6"/>
        <v>39</v>
      </c>
      <c r="R27" s="50">
        <f t="shared" ca="1" si="6"/>
        <v>22</v>
      </c>
      <c r="S27" s="50">
        <f t="shared" ca="1" si="6"/>
        <v>40</v>
      </c>
      <c r="T27" s="50">
        <f t="shared" ca="1" si="6"/>
        <v>28</v>
      </c>
      <c r="U27" s="50">
        <f t="shared" ca="1" si="6"/>
        <v>18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 H8:H27">
    <cfRule type="cellIs" dxfId="26" priority="14" stopIfTrue="1" operator="lessThan">
      <formula>0.7</formula>
    </cfRule>
    <cfRule type="cellIs" dxfId="25" priority="15" stopIfTrue="1" operator="between">
      <formula>0.7</formula>
      <formula>0.9</formula>
    </cfRule>
    <cfRule type="cellIs" dxfId="24" priority="16" stopIfTrue="1" operator="greaterThan">
      <formula>0.9</formula>
    </cfRule>
  </conditionalFormatting>
  <conditionalFormatting sqref="K12:U12 H14">
    <cfRule type="colorScale" priority="13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 H14">
    <cfRule type="colorScale" priority="12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1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H14 K12:U14">
    <cfRule type="colorScale" priority="10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 H14">
    <cfRule type="colorScale" priority="9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8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23" priority="5" stopIfTrue="1" operator="lessThanOrEqual">
      <formula>30</formula>
    </cfRule>
    <cfRule type="cellIs" dxfId="22" priority="6" stopIfTrue="1" operator="between">
      <formula>30</formula>
      <formula>45</formula>
    </cfRule>
    <cfRule type="cellIs" dxfId="21" priority="7" stopIfTrue="1" operator="greaterThanOrEqual">
      <formula>45</formula>
    </cfRule>
  </conditionalFormatting>
  <conditionalFormatting sqref="J8:U27">
    <cfRule type="cellIs" dxfId="20" priority="4" stopIfTrue="1" operator="greaterThan">
      <formula>30</formula>
    </cfRule>
  </conditionalFormatting>
  <conditionalFormatting sqref="J8:U27">
    <cfRule type="cellIs" dxfId="19" priority="2" stopIfTrue="1" operator="lessThan">
      <formula>15</formula>
    </cfRule>
    <cfRule type="cellIs" dxfId="18" priority="3" stopIfTrue="1" operator="between">
      <formula>15</formula>
      <formula>30</formula>
    </cfRule>
  </conditionalFormatting>
  <conditionalFormatting sqref="K13:U13 H14">
    <cfRule type="colorScale" priority="1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C1" zoomScale="60" zoomScaleNormal="60" workbookViewId="0">
      <selection activeCell="H14" sqref="H14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6.44140625" style="194" customWidth="1"/>
    <col min="5" max="5" width="39.44140625" style="194" customWidth="1"/>
    <col min="6" max="6" width="36.109375" style="194" customWidth="1"/>
    <col min="7" max="7" width="23.33203125" style="194" customWidth="1"/>
    <col min="8" max="8" width="13.88671875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98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97</v>
      </c>
      <c r="C6" s="465"/>
      <c r="D6" s="465"/>
      <c r="E6" s="465"/>
      <c r="F6" s="465"/>
      <c r="G6" s="465"/>
      <c r="H6" s="466"/>
      <c r="I6" s="148"/>
      <c r="J6" s="467" t="s">
        <v>99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58.5" customHeight="1" thickBot="1" x14ac:dyDescent="0.6">
      <c r="A7" s="143" t="s">
        <v>27</v>
      </c>
      <c r="B7" s="211" t="str">
        <f>'Seguimiento Objetivos '!C7</f>
        <v>Objetivos Generales</v>
      </c>
      <c r="C7" s="211" t="str">
        <f>'Seguimiento Objetivos '!D7</f>
        <v>Indicador</v>
      </c>
      <c r="D7" s="200" t="s">
        <v>2</v>
      </c>
      <c r="E7" s="198" t="s">
        <v>94</v>
      </c>
      <c r="F7" s="198" t="s">
        <v>95</v>
      </c>
      <c r="G7" s="539" t="s">
        <v>96</v>
      </c>
      <c r="H7" s="172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Alineamiento!AQ7</f>
        <v>Objetivo de Contribución F1</v>
      </c>
      <c r="F8" s="195" t="str">
        <f>Alineamiento!AR7</f>
        <v>indicador  F1</v>
      </c>
      <c r="G8" s="195" t="str">
        <f>Alineamiento!AT7</f>
        <v>Meta F 1</v>
      </c>
      <c r="H8" s="50">
        <f ca="1">AVERAGE(J8:U8)</f>
        <v>20.083333333333332</v>
      </c>
      <c r="I8" s="28"/>
      <c r="J8" s="50">
        <f ca="1">RANDBETWEEN(10,30)</f>
        <v>16</v>
      </c>
      <c r="K8" s="50">
        <f t="shared" ref="K8:U8" ca="1" si="0">RANDBETWEEN(10,30)</f>
        <v>19</v>
      </c>
      <c r="L8" s="50">
        <f t="shared" ca="1" si="0"/>
        <v>23</v>
      </c>
      <c r="M8" s="50">
        <f t="shared" ca="1" si="0"/>
        <v>14</v>
      </c>
      <c r="N8" s="50">
        <f t="shared" ca="1" si="0"/>
        <v>17</v>
      </c>
      <c r="O8" s="50">
        <f t="shared" ca="1" si="0"/>
        <v>16</v>
      </c>
      <c r="P8" s="50">
        <f t="shared" ca="1" si="0"/>
        <v>27</v>
      </c>
      <c r="Q8" s="50">
        <f t="shared" ca="1" si="0"/>
        <v>28</v>
      </c>
      <c r="R8" s="50">
        <f t="shared" ca="1" si="0"/>
        <v>11</v>
      </c>
      <c r="S8" s="50">
        <f t="shared" ca="1" si="0"/>
        <v>30</v>
      </c>
      <c r="T8" s="50">
        <f t="shared" ca="1" si="0"/>
        <v>29</v>
      </c>
      <c r="U8" s="50">
        <f t="shared" ca="1" si="0"/>
        <v>11</v>
      </c>
      <c r="V8" s="1"/>
    </row>
    <row r="9" spans="1:22" ht="58.5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Alineamiento!AQ8</f>
        <v>Objetivo de Contribución F2</v>
      </c>
      <c r="F9" s="195" t="str">
        <f>Alineamiento!AR8</f>
        <v>indicador  F2</v>
      </c>
      <c r="G9" s="195" t="str">
        <f>Alineamiento!AT8</f>
        <v>Meta F 2</v>
      </c>
      <c r="H9" s="50">
        <f t="shared" ref="H9:H27" ca="1" si="1">AVERAGE(J9:U9)</f>
        <v>32.916666666666664</v>
      </c>
      <c r="I9" s="28"/>
      <c r="J9" s="50">
        <f ca="1">RANDBETWEEN(10,60)</f>
        <v>15</v>
      </c>
      <c r="K9" s="50">
        <f t="shared" ref="K9:U9" ca="1" si="2">RANDBETWEEN(10,60)</f>
        <v>23</v>
      </c>
      <c r="L9" s="50">
        <f t="shared" ca="1" si="2"/>
        <v>54</v>
      </c>
      <c r="M9" s="50">
        <f t="shared" ca="1" si="2"/>
        <v>53</v>
      </c>
      <c r="N9" s="50">
        <f t="shared" ca="1" si="2"/>
        <v>13</v>
      </c>
      <c r="O9" s="50">
        <f t="shared" ca="1" si="2"/>
        <v>27</v>
      </c>
      <c r="P9" s="50">
        <f t="shared" ca="1" si="2"/>
        <v>20</v>
      </c>
      <c r="Q9" s="50">
        <f t="shared" ca="1" si="2"/>
        <v>47</v>
      </c>
      <c r="R9" s="50">
        <f t="shared" ca="1" si="2"/>
        <v>53</v>
      </c>
      <c r="S9" s="50">
        <f t="shared" ca="1" si="2"/>
        <v>28</v>
      </c>
      <c r="T9" s="50">
        <f t="shared" ca="1" si="2"/>
        <v>48</v>
      </c>
      <c r="U9" s="50">
        <f t="shared" ca="1" si="2"/>
        <v>14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Alineamiento!AQ9</f>
        <v>Objetivo de Contribución F3</v>
      </c>
      <c r="F10" s="195" t="str">
        <f>Alineamiento!AR9</f>
        <v>indicador  F3</v>
      </c>
      <c r="G10" s="195" t="str">
        <f>Alineamiento!AT9</f>
        <v>Meta F 3</v>
      </c>
      <c r="H10" s="50">
        <f t="shared" ca="1" si="1"/>
        <v>55.25</v>
      </c>
      <c r="I10" s="28"/>
      <c r="J10" s="50">
        <f ca="1">RANDBETWEEN(10,100)</f>
        <v>75</v>
      </c>
      <c r="K10" s="50">
        <f t="shared" ref="K10:U14" ca="1" si="3">RANDBETWEEN(10,100)</f>
        <v>47</v>
      </c>
      <c r="L10" s="50">
        <f t="shared" ca="1" si="3"/>
        <v>70</v>
      </c>
      <c r="M10" s="50">
        <f t="shared" ca="1" si="3"/>
        <v>23</v>
      </c>
      <c r="N10" s="50">
        <f t="shared" ca="1" si="3"/>
        <v>79</v>
      </c>
      <c r="O10" s="50">
        <f t="shared" ca="1" si="3"/>
        <v>84</v>
      </c>
      <c r="P10" s="50">
        <f t="shared" ca="1" si="3"/>
        <v>20</v>
      </c>
      <c r="Q10" s="50">
        <f t="shared" ca="1" si="3"/>
        <v>71</v>
      </c>
      <c r="R10" s="50">
        <f t="shared" ca="1" si="3"/>
        <v>73</v>
      </c>
      <c r="S10" s="50">
        <f t="shared" ca="1" si="3"/>
        <v>34</v>
      </c>
      <c r="T10" s="50">
        <f t="shared" ca="1" si="3"/>
        <v>57</v>
      </c>
      <c r="U10" s="50">
        <f t="shared" ca="1" si="3"/>
        <v>30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96" t="str">
        <f>Alineamiento!AQ10</f>
        <v>Objetivo de Contribución C1</v>
      </c>
      <c r="F11" s="196" t="str">
        <f>Alineamiento!AF10</f>
        <v>indicador  C1</v>
      </c>
      <c r="G11" s="195" t="str">
        <f>Alineamiento!AT10</f>
        <v>Meta C 1</v>
      </c>
      <c r="H11" s="50">
        <f t="shared" ca="1" si="1"/>
        <v>4.75</v>
      </c>
      <c r="I11" s="28"/>
      <c r="J11" s="50">
        <f ca="1">RANDBETWEEN(3,7)</f>
        <v>5</v>
      </c>
      <c r="K11" s="50">
        <f t="shared" ref="K11:U11" ca="1" si="4">RANDBETWEEN(3,7)</f>
        <v>5</v>
      </c>
      <c r="L11" s="50">
        <f t="shared" ca="1" si="4"/>
        <v>3</v>
      </c>
      <c r="M11" s="50">
        <f t="shared" ca="1" si="4"/>
        <v>7</v>
      </c>
      <c r="N11" s="50">
        <f t="shared" ca="1" si="4"/>
        <v>7</v>
      </c>
      <c r="O11" s="50">
        <f t="shared" ca="1" si="4"/>
        <v>6</v>
      </c>
      <c r="P11" s="50">
        <f t="shared" ca="1" si="4"/>
        <v>3</v>
      </c>
      <c r="Q11" s="50">
        <f t="shared" ca="1" si="4"/>
        <v>4</v>
      </c>
      <c r="R11" s="50">
        <f t="shared" ca="1" si="4"/>
        <v>3</v>
      </c>
      <c r="S11" s="50">
        <f t="shared" ca="1" si="4"/>
        <v>7</v>
      </c>
      <c r="T11" s="50">
        <f t="shared" ca="1" si="4"/>
        <v>3</v>
      </c>
      <c r="U11" s="50">
        <f t="shared" ca="1" si="4"/>
        <v>4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96" t="str">
        <f>Alineamiento!AQ11</f>
        <v>Objetivo de Contribución C2</v>
      </c>
      <c r="F12" s="196" t="str">
        <f>Alineamiento!AF11</f>
        <v>indicador  C2</v>
      </c>
      <c r="G12" s="195" t="str">
        <f>Alineamiento!AT11</f>
        <v>Meta C 2</v>
      </c>
      <c r="H12" s="50">
        <f t="shared" ca="1" si="1"/>
        <v>3358.1666666666665</v>
      </c>
      <c r="I12" s="28"/>
      <c r="J12" s="171">
        <f ca="1">RANDBETWEEN(1000,6000)</f>
        <v>1243</v>
      </c>
      <c r="K12" s="171">
        <f t="shared" ref="K12:U12" ca="1" si="5">RANDBETWEEN(1000,6000)</f>
        <v>3949</v>
      </c>
      <c r="L12" s="171">
        <f t="shared" ca="1" si="5"/>
        <v>5189</v>
      </c>
      <c r="M12" s="171">
        <f t="shared" ca="1" si="5"/>
        <v>2533</v>
      </c>
      <c r="N12" s="171">
        <f t="shared" ca="1" si="5"/>
        <v>2341</v>
      </c>
      <c r="O12" s="171">
        <f t="shared" ca="1" si="5"/>
        <v>1234</v>
      </c>
      <c r="P12" s="171">
        <f t="shared" ca="1" si="5"/>
        <v>4499</v>
      </c>
      <c r="Q12" s="171">
        <f t="shared" ca="1" si="5"/>
        <v>2879</v>
      </c>
      <c r="R12" s="171">
        <f t="shared" ca="1" si="5"/>
        <v>4451</v>
      </c>
      <c r="S12" s="171">
        <f t="shared" ca="1" si="5"/>
        <v>4836</v>
      </c>
      <c r="T12" s="171">
        <f t="shared" ca="1" si="5"/>
        <v>4331</v>
      </c>
      <c r="U12" s="171">
        <f t="shared" ca="1" si="5"/>
        <v>2813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96" t="str">
        <f>Alineamiento!AQ12</f>
        <v>Objetivo de Contribución C3</v>
      </c>
      <c r="F13" s="196" t="str">
        <f>Alineamiento!AF12</f>
        <v>indicador  C3</v>
      </c>
      <c r="G13" s="195" t="str">
        <f>Alineamiento!AT12</f>
        <v>Meta C 3</v>
      </c>
      <c r="H13" s="50">
        <f t="shared" ca="1" si="1"/>
        <v>44.416666666666664</v>
      </c>
      <c r="I13" s="28"/>
      <c r="J13" s="50">
        <f ca="1">RANDBETWEEN(10,100)</f>
        <v>29</v>
      </c>
      <c r="K13" s="50">
        <f t="shared" ca="1" si="3"/>
        <v>65</v>
      </c>
      <c r="L13" s="50">
        <f t="shared" ca="1" si="3"/>
        <v>60</v>
      </c>
      <c r="M13" s="50">
        <f t="shared" ca="1" si="3"/>
        <v>17</v>
      </c>
      <c r="N13" s="50">
        <f t="shared" ca="1" si="3"/>
        <v>31</v>
      </c>
      <c r="O13" s="50">
        <f t="shared" ca="1" si="3"/>
        <v>24</v>
      </c>
      <c r="P13" s="50">
        <f t="shared" ca="1" si="3"/>
        <v>68</v>
      </c>
      <c r="Q13" s="50">
        <f t="shared" ca="1" si="3"/>
        <v>12</v>
      </c>
      <c r="R13" s="50">
        <f t="shared" ca="1" si="3"/>
        <v>69</v>
      </c>
      <c r="S13" s="50">
        <f t="shared" ca="1" si="3"/>
        <v>58</v>
      </c>
      <c r="T13" s="50">
        <f t="shared" ca="1" si="3"/>
        <v>71</v>
      </c>
      <c r="U13" s="50">
        <f t="shared" ca="1" si="3"/>
        <v>29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96" t="str">
        <f>Alineamiento!AQ13</f>
        <v>Objetivo de Contribución P1</v>
      </c>
      <c r="F14" s="196" t="str">
        <f>Alineamiento!AF13</f>
        <v>indicador  P 1</v>
      </c>
      <c r="G14" s="195" t="str">
        <f>Alineamiento!AT13</f>
        <v>Meta P 1</v>
      </c>
      <c r="H14" s="50">
        <f t="shared" ca="1" si="1"/>
        <v>55.583333333333336</v>
      </c>
      <c r="I14" s="28"/>
      <c r="J14" s="50">
        <f ca="1">RANDBETWEEN(10,100)</f>
        <v>28</v>
      </c>
      <c r="K14" s="50">
        <f t="shared" ca="1" si="3"/>
        <v>74</v>
      </c>
      <c r="L14" s="50">
        <f t="shared" ca="1" si="3"/>
        <v>23</v>
      </c>
      <c r="M14" s="50">
        <f t="shared" ca="1" si="3"/>
        <v>100</v>
      </c>
      <c r="N14" s="50">
        <f t="shared" ca="1" si="3"/>
        <v>79</v>
      </c>
      <c r="O14" s="50">
        <f t="shared" ca="1" si="3"/>
        <v>32</v>
      </c>
      <c r="P14" s="50">
        <f t="shared" ca="1" si="3"/>
        <v>99</v>
      </c>
      <c r="Q14" s="50">
        <f t="shared" ca="1" si="3"/>
        <v>94</v>
      </c>
      <c r="R14" s="50">
        <f t="shared" ca="1" si="3"/>
        <v>10</v>
      </c>
      <c r="S14" s="50">
        <f t="shared" ca="1" si="3"/>
        <v>51</v>
      </c>
      <c r="T14" s="50">
        <f t="shared" ca="1" si="3"/>
        <v>16</v>
      </c>
      <c r="U14" s="50">
        <f t="shared" ca="1" si="3"/>
        <v>61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96" t="str">
        <f>Alineamiento!AQ14</f>
        <v>Objetivo de Contribución P2</v>
      </c>
      <c r="F15" s="196" t="str">
        <f>Alineamiento!AF14</f>
        <v>indicador  P 2</v>
      </c>
      <c r="G15" s="195" t="str">
        <f>Alineamiento!AT14</f>
        <v>Meta P 2</v>
      </c>
      <c r="H15" s="50">
        <f t="shared" ca="1" si="1"/>
        <v>26.083333333333332</v>
      </c>
      <c r="I15" s="39"/>
      <c r="J15" s="50">
        <f t="shared" ref="J15:U27" ca="1" si="6">RANDBETWEEN(10,40)</f>
        <v>13</v>
      </c>
      <c r="K15" s="50">
        <f t="shared" ca="1" si="6"/>
        <v>28</v>
      </c>
      <c r="L15" s="50">
        <f t="shared" ca="1" si="6"/>
        <v>27</v>
      </c>
      <c r="M15" s="50">
        <f t="shared" ca="1" si="6"/>
        <v>29</v>
      </c>
      <c r="N15" s="50">
        <f t="shared" ca="1" si="6"/>
        <v>34</v>
      </c>
      <c r="O15" s="50">
        <f t="shared" ca="1" si="6"/>
        <v>18</v>
      </c>
      <c r="P15" s="50">
        <f t="shared" ca="1" si="6"/>
        <v>39</v>
      </c>
      <c r="Q15" s="50">
        <f t="shared" ca="1" si="6"/>
        <v>20</v>
      </c>
      <c r="R15" s="50">
        <f t="shared" ca="1" si="6"/>
        <v>23</v>
      </c>
      <c r="S15" s="50">
        <f t="shared" ca="1" si="6"/>
        <v>29</v>
      </c>
      <c r="T15" s="50">
        <f t="shared" ca="1" si="6"/>
        <v>17</v>
      </c>
      <c r="U15" s="50">
        <f t="shared" ca="1" si="6"/>
        <v>36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96" t="str">
        <f>Alineamiento!AQ15</f>
        <v>Objetivo de Contribución P3</v>
      </c>
      <c r="F16" s="196" t="str">
        <f>Alineamiento!AF15</f>
        <v>indicador  P 3</v>
      </c>
      <c r="G16" s="195" t="str">
        <f>Alineamiento!AT15</f>
        <v>Meta P 3</v>
      </c>
      <c r="H16" s="50">
        <f t="shared" ca="1" si="1"/>
        <v>24.75</v>
      </c>
      <c r="I16" s="28"/>
      <c r="J16" s="50">
        <f t="shared" ca="1" si="6"/>
        <v>28</v>
      </c>
      <c r="K16" s="50">
        <f t="shared" ca="1" si="6"/>
        <v>38</v>
      </c>
      <c r="L16" s="50">
        <f t="shared" ca="1" si="6"/>
        <v>17</v>
      </c>
      <c r="M16" s="50">
        <f t="shared" ca="1" si="6"/>
        <v>29</v>
      </c>
      <c r="N16" s="50">
        <f t="shared" ca="1" si="6"/>
        <v>25</v>
      </c>
      <c r="O16" s="50">
        <f t="shared" ca="1" si="6"/>
        <v>16</v>
      </c>
      <c r="P16" s="50">
        <f t="shared" ca="1" si="6"/>
        <v>40</v>
      </c>
      <c r="Q16" s="50">
        <f t="shared" ca="1" si="6"/>
        <v>10</v>
      </c>
      <c r="R16" s="50">
        <f t="shared" ca="1" si="6"/>
        <v>25</v>
      </c>
      <c r="S16" s="50">
        <f t="shared" ca="1" si="6"/>
        <v>22</v>
      </c>
      <c r="T16" s="50">
        <f t="shared" ca="1" si="6"/>
        <v>33</v>
      </c>
      <c r="U16" s="50">
        <f t="shared" ca="1" si="6"/>
        <v>14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96" t="str">
        <f>Alineamiento!AQ16</f>
        <v>Objetivo de Contribución P4</v>
      </c>
      <c r="F17" s="196" t="str">
        <f>Alineamiento!AF16</f>
        <v>indicador  P 4</v>
      </c>
      <c r="G17" s="195" t="str">
        <f>Alineamiento!AT16</f>
        <v>Meta P 4</v>
      </c>
      <c r="H17" s="50">
        <f t="shared" ca="1" si="1"/>
        <v>27</v>
      </c>
      <c r="I17" s="28"/>
      <c r="J17" s="50">
        <f t="shared" ca="1" si="6"/>
        <v>30</v>
      </c>
      <c r="K17" s="50">
        <f t="shared" ca="1" si="6"/>
        <v>20</v>
      </c>
      <c r="L17" s="50">
        <f t="shared" ca="1" si="6"/>
        <v>29</v>
      </c>
      <c r="M17" s="50">
        <f t="shared" ca="1" si="6"/>
        <v>34</v>
      </c>
      <c r="N17" s="50">
        <f t="shared" ca="1" si="6"/>
        <v>36</v>
      </c>
      <c r="O17" s="50">
        <f t="shared" ca="1" si="6"/>
        <v>31</v>
      </c>
      <c r="P17" s="50">
        <f t="shared" ca="1" si="6"/>
        <v>20</v>
      </c>
      <c r="Q17" s="50">
        <f t="shared" ca="1" si="6"/>
        <v>10</v>
      </c>
      <c r="R17" s="50">
        <f t="shared" ca="1" si="6"/>
        <v>29</v>
      </c>
      <c r="S17" s="50">
        <f t="shared" ca="1" si="6"/>
        <v>24</v>
      </c>
      <c r="T17" s="50">
        <f t="shared" ca="1" si="6"/>
        <v>26</v>
      </c>
      <c r="U17" s="50">
        <f t="shared" ca="1" si="6"/>
        <v>35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96" t="str">
        <f>Alineamiento!AQ17</f>
        <v>Objetivo de Contribución P5</v>
      </c>
      <c r="F18" s="196" t="str">
        <f>Alineamiento!AF17</f>
        <v>indicador  P 5</v>
      </c>
      <c r="G18" s="195" t="str">
        <f>Alineamiento!AT17</f>
        <v>Meta P 5</v>
      </c>
      <c r="H18" s="50">
        <f t="shared" ca="1" si="1"/>
        <v>26.833333333333332</v>
      </c>
      <c r="I18" s="28"/>
      <c r="J18" s="50">
        <f t="shared" ca="1" si="6"/>
        <v>35</v>
      </c>
      <c r="K18" s="50">
        <f t="shared" ca="1" si="6"/>
        <v>34</v>
      </c>
      <c r="L18" s="50">
        <f t="shared" ca="1" si="6"/>
        <v>12</v>
      </c>
      <c r="M18" s="50">
        <f t="shared" ca="1" si="6"/>
        <v>38</v>
      </c>
      <c r="N18" s="50">
        <f t="shared" ca="1" si="6"/>
        <v>17</v>
      </c>
      <c r="O18" s="50">
        <f t="shared" ca="1" si="6"/>
        <v>16</v>
      </c>
      <c r="P18" s="50">
        <f t="shared" ca="1" si="6"/>
        <v>30</v>
      </c>
      <c r="Q18" s="50">
        <f t="shared" ca="1" si="6"/>
        <v>33</v>
      </c>
      <c r="R18" s="50">
        <f t="shared" ca="1" si="6"/>
        <v>28</v>
      </c>
      <c r="S18" s="50">
        <f t="shared" ca="1" si="6"/>
        <v>19</v>
      </c>
      <c r="T18" s="50">
        <f t="shared" ca="1" si="6"/>
        <v>20</v>
      </c>
      <c r="U18" s="50">
        <f t="shared" ca="1" si="6"/>
        <v>40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96" t="str">
        <f>Alineamiento!AQ18</f>
        <v>Objetivo de Contribución P6</v>
      </c>
      <c r="F19" s="196" t="str">
        <f>Alineamiento!AF18</f>
        <v>indicador  P 6</v>
      </c>
      <c r="G19" s="195" t="str">
        <f>Alineamiento!AT18</f>
        <v>Meta P 6</v>
      </c>
      <c r="H19" s="50">
        <f t="shared" ca="1" si="1"/>
        <v>23.083333333333332</v>
      </c>
      <c r="I19" s="28"/>
      <c r="J19" s="50">
        <f t="shared" ca="1" si="6"/>
        <v>12</v>
      </c>
      <c r="K19" s="50">
        <f t="shared" ca="1" si="6"/>
        <v>40</v>
      </c>
      <c r="L19" s="50">
        <f t="shared" ca="1" si="6"/>
        <v>33</v>
      </c>
      <c r="M19" s="50">
        <f t="shared" ca="1" si="6"/>
        <v>30</v>
      </c>
      <c r="N19" s="50">
        <f t="shared" ca="1" si="6"/>
        <v>11</v>
      </c>
      <c r="O19" s="50">
        <f t="shared" ca="1" si="6"/>
        <v>13</v>
      </c>
      <c r="P19" s="50">
        <f t="shared" ca="1" si="6"/>
        <v>13</v>
      </c>
      <c r="Q19" s="50">
        <f t="shared" ca="1" si="6"/>
        <v>30</v>
      </c>
      <c r="R19" s="50">
        <f t="shared" ca="1" si="6"/>
        <v>10</v>
      </c>
      <c r="S19" s="50">
        <f t="shared" ca="1" si="6"/>
        <v>30</v>
      </c>
      <c r="T19" s="50">
        <f t="shared" ca="1" si="6"/>
        <v>32</v>
      </c>
      <c r="U19" s="50">
        <f t="shared" ca="1" si="6"/>
        <v>23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96" t="str">
        <f>Alineamiento!AQ19</f>
        <v>Objetivo de Contribución P7</v>
      </c>
      <c r="F20" s="196" t="str">
        <f>Alineamiento!AF19</f>
        <v>indicador  P 7</v>
      </c>
      <c r="G20" s="195" t="str">
        <f>Alineamiento!AT19</f>
        <v>Meta P 7</v>
      </c>
      <c r="H20" s="50">
        <f t="shared" ca="1" si="1"/>
        <v>23.833333333333332</v>
      </c>
      <c r="I20" s="28"/>
      <c r="J20" s="50">
        <f t="shared" ca="1" si="6"/>
        <v>40</v>
      </c>
      <c r="K20" s="50">
        <f t="shared" ca="1" si="6"/>
        <v>36</v>
      </c>
      <c r="L20" s="50">
        <f t="shared" ca="1" si="6"/>
        <v>26</v>
      </c>
      <c r="M20" s="50">
        <f t="shared" ca="1" si="6"/>
        <v>24</v>
      </c>
      <c r="N20" s="50">
        <f t="shared" ca="1" si="6"/>
        <v>39</v>
      </c>
      <c r="O20" s="50">
        <f t="shared" ca="1" si="6"/>
        <v>16</v>
      </c>
      <c r="P20" s="50">
        <f t="shared" ca="1" si="6"/>
        <v>24</v>
      </c>
      <c r="Q20" s="50">
        <f t="shared" ca="1" si="6"/>
        <v>14</v>
      </c>
      <c r="R20" s="50">
        <f t="shared" ca="1" si="6"/>
        <v>10</v>
      </c>
      <c r="S20" s="50">
        <f t="shared" ca="1" si="6"/>
        <v>22</v>
      </c>
      <c r="T20" s="50">
        <f t="shared" ca="1" si="6"/>
        <v>22</v>
      </c>
      <c r="U20" s="50">
        <f t="shared" ca="1" si="6"/>
        <v>13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96" t="str">
        <f>Alineamiento!AQ20</f>
        <v>Objetivo de Contribución P8</v>
      </c>
      <c r="F21" s="196" t="str">
        <f>Alineamiento!AF20</f>
        <v>indicador  P 8</v>
      </c>
      <c r="G21" s="195" t="str">
        <f>Alineamiento!AT20</f>
        <v>Meta P 8</v>
      </c>
      <c r="H21" s="50">
        <f t="shared" ca="1" si="1"/>
        <v>26.333333333333332</v>
      </c>
      <c r="I21" s="28"/>
      <c r="J21" s="50">
        <f t="shared" ca="1" si="6"/>
        <v>31</v>
      </c>
      <c r="K21" s="50">
        <f t="shared" ca="1" si="6"/>
        <v>17</v>
      </c>
      <c r="L21" s="50">
        <f t="shared" ca="1" si="6"/>
        <v>28</v>
      </c>
      <c r="M21" s="50">
        <f t="shared" ca="1" si="6"/>
        <v>31</v>
      </c>
      <c r="N21" s="50">
        <f t="shared" ca="1" si="6"/>
        <v>28</v>
      </c>
      <c r="O21" s="50">
        <f t="shared" ca="1" si="6"/>
        <v>33</v>
      </c>
      <c r="P21" s="50">
        <f t="shared" ca="1" si="6"/>
        <v>29</v>
      </c>
      <c r="Q21" s="50">
        <f t="shared" ca="1" si="6"/>
        <v>20</v>
      </c>
      <c r="R21" s="50">
        <f t="shared" ca="1" si="6"/>
        <v>33</v>
      </c>
      <c r="S21" s="50">
        <f t="shared" ca="1" si="6"/>
        <v>21</v>
      </c>
      <c r="T21" s="50">
        <f t="shared" ca="1" si="6"/>
        <v>20</v>
      </c>
      <c r="U21" s="50">
        <f t="shared" ca="1" si="6"/>
        <v>25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96" t="str">
        <f>Alineamiento!AQ21</f>
        <v>Objetivo de Contribución A 1</v>
      </c>
      <c r="F22" s="196" t="str">
        <f>Alineamiento!AF21</f>
        <v>indicador  A 1</v>
      </c>
      <c r="G22" s="195" t="str">
        <f>Alineamiento!AT21</f>
        <v>Meta A 1</v>
      </c>
      <c r="H22" s="50">
        <f t="shared" ca="1" si="1"/>
        <v>23</v>
      </c>
      <c r="I22" s="28"/>
      <c r="J22" s="50">
        <f t="shared" ca="1" si="6"/>
        <v>11</v>
      </c>
      <c r="K22" s="50">
        <f t="shared" ca="1" si="6"/>
        <v>27</v>
      </c>
      <c r="L22" s="50">
        <f t="shared" ca="1" si="6"/>
        <v>16</v>
      </c>
      <c r="M22" s="50">
        <f t="shared" ca="1" si="6"/>
        <v>15</v>
      </c>
      <c r="N22" s="50">
        <f t="shared" ca="1" si="6"/>
        <v>33</v>
      </c>
      <c r="O22" s="50">
        <f t="shared" ca="1" si="6"/>
        <v>34</v>
      </c>
      <c r="P22" s="50">
        <f t="shared" ca="1" si="6"/>
        <v>14</v>
      </c>
      <c r="Q22" s="50">
        <f t="shared" ca="1" si="6"/>
        <v>24</v>
      </c>
      <c r="R22" s="50">
        <f t="shared" ca="1" si="6"/>
        <v>12</v>
      </c>
      <c r="S22" s="50">
        <f t="shared" ca="1" si="6"/>
        <v>29</v>
      </c>
      <c r="T22" s="50">
        <f t="shared" ca="1" si="6"/>
        <v>36</v>
      </c>
      <c r="U22" s="50">
        <f t="shared" ca="1" si="6"/>
        <v>25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96" t="str">
        <f>Alineamiento!AQ22</f>
        <v>Objetivo de Contribución A 2</v>
      </c>
      <c r="F23" s="196" t="str">
        <f>Alineamiento!AF22</f>
        <v>indicador  A 2</v>
      </c>
      <c r="G23" s="195" t="str">
        <f>Alineamiento!AT22</f>
        <v>Meta A 2</v>
      </c>
      <c r="H23" s="50">
        <f t="shared" ca="1" si="1"/>
        <v>23.083333333333332</v>
      </c>
      <c r="I23" s="28"/>
      <c r="J23" s="50">
        <f t="shared" ca="1" si="6"/>
        <v>14</v>
      </c>
      <c r="K23" s="50">
        <f t="shared" ca="1" si="6"/>
        <v>17</v>
      </c>
      <c r="L23" s="50">
        <f t="shared" ca="1" si="6"/>
        <v>30</v>
      </c>
      <c r="M23" s="50">
        <f t="shared" ca="1" si="6"/>
        <v>24</v>
      </c>
      <c r="N23" s="50">
        <f t="shared" ca="1" si="6"/>
        <v>12</v>
      </c>
      <c r="O23" s="50">
        <f t="shared" ca="1" si="6"/>
        <v>38</v>
      </c>
      <c r="P23" s="50">
        <f t="shared" ca="1" si="6"/>
        <v>21</v>
      </c>
      <c r="Q23" s="50">
        <f t="shared" ca="1" si="6"/>
        <v>18</v>
      </c>
      <c r="R23" s="50">
        <f t="shared" ca="1" si="6"/>
        <v>12</v>
      </c>
      <c r="S23" s="50">
        <f t="shared" ca="1" si="6"/>
        <v>23</v>
      </c>
      <c r="T23" s="50">
        <f t="shared" ca="1" si="6"/>
        <v>32</v>
      </c>
      <c r="U23" s="50">
        <f t="shared" ca="1" si="6"/>
        <v>36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96" t="str">
        <f>Alineamiento!AQ23</f>
        <v>Objetivo de Contribución A 3</v>
      </c>
      <c r="F24" s="196" t="str">
        <f>Alineamiento!AF23</f>
        <v>indicador  A 3</v>
      </c>
      <c r="G24" s="195" t="str">
        <f>Alineamiento!AT23</f>
        <v>Meta A 3</v>
      </c>
      <c r="H24" s="50">
        <f t="shared" ca="1" si="1"/>
        <v>24.25</v>
      </c>
      <c r="I24" s="28"/>
      <c r="J24" s="50">
        <f t="shared" ca="1" si="6"/>
        <v>15</v>
      </c>
      <c r="K24" s="50">
        <f t="shared" ca="1" si="6"/>
        <v>27</v>
      </c>
      <c r="L24" s="50">
        <f t="shared" ca="1" si="6"/>
        <v>31</v>
      </c>
      <c r="M24" s="50">
        <f t="shared" ca="1" si="6"/>
        <v>13</v>
      </c>
      <c r="N24" s="50">
        <f t="shared" ca="1" si="6"/>
        <v>34</v>
      </c>
      <c r="O24" s="50">
        <f t="shared" ca="1" si="6"/>
        <v>18</v>
      </c>
      <c r="P24" s="50">
        <f t="shared" ca="1" si="6"/>
        <v>22</v>
      </c>
      <c r="Q24" s="50">
        <f t="shared" ca="1" si="6"/>
        <v>20</v>
      </c>
      <c r="R24" s="50">
        <f t="shared" ca="1" si="6"/>
        <v>31</v>
      </c>
      <c r="S24" s="50">
        <f t="shared" ca="1" si="6"/>
        <v>17</v>
      </c>
      <c r="T24" s="50">
        <f t="shared" ca="1" si="6"/>
        <v>37</v>
      </c>
      <c r="U24" s="50">
        <f t="shared" ca="1" si="6"/>
        <v>26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96" t="str">
        <f>Alineamiento!AQ24</f>
        <v>Objetivo de Contribución A 4</v>
      </c>
      <c r="F25" s="196" t="str">
        <f>Alineamiento!AF24</f>
        <v>indicador  A 4</v>
      </c>
      <c r="G25" s="195" t="str">
        <f>Alineamiento!AT24</f>
        <v>Meta A 4</v>
      </c>
      <c r="H25" s="50">
        <f t="shared" ca="1" si="1"/>
        <v>29.5</v>
      </c>
      <c r="I25" s="28"/>
      <c r="J25" s="50">
        <f t="shared" ca="1" si="6"/>
        <v>32</v>
      </c>
      <c r="K25" s="50">
        <f t="shared" ca="1" si="6"/>
        <v>21</v>
      </c>
      <c r="L25" s="50">
        <f t="shared" ca="1" si="6"/>
        <v>19</v>
      </c>
      <c r="M25" s="50">
        <f t="shared" ca="1" si="6"/>
        <v>31</v>
      </c>
      <c r="N25" s="50">
        <f t="shared" ca="1" si="6"/>
        <v>34</v>
      </c>
      <c r="O25" s="50">
        <f t="shared" ca="1" si="6"/>
        <v>35</v>
      </c>
      <c r="P25" s="50">
        <f t="shared" ca="1" si="6"/>
        <v>36</v>
      </c>
      <c r="Q25" s="50">
        <f t="shared" ca="1" si="6"/>
        <v>32</v>
      </c>
      <c r="R25" s="50">
        <f t="shared" ca="1" si="6"/>
        <v>26</v>
      </c>
      <c r="S25" s="50">
        <f t="shared" ca="1" si="6"/>
        <v>20</v>
      </c>
      <c r="T25" s="50">
        <f t="shared" ca="1" si="6"/>
        <v>40</v>
      </c>
      <c r="U25" s="50">
        <f t="shared" ca="1" si="6"/>
        <v>28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96" t="str">
        <f>Alineamiento!AQ25</f>
        <v>Objetivo de Contribución A 5</v>
      </c>
      <c r="F26" s="196" t="str">
        <f>Alineamiento!AF25</f>
        <v>indicador  A 5</v>
      </c>
      <c r="G26" s="195" t="str">
        <f>Alineamiento!AT25</f>
        <v>Meta A 5</v>
      </c>
      <c r="H26" s="50">
        <f t="shared" ca="1" si="1"/>
        <v>24.083333333333332</v>
      </c>
      <c r="I26" s="28"/>
      <c r="J26" s="50">
        <f t="shared" ca="1" si="6"/>
        <v>11</v>
      </c>
      <c r="K26" s="50">
        <f t="shared" ca="1" si="6"/>
        <v>24</v>
      </c>
      <c r="L26" s="50">
        <f t="shared" ca="1" si="6"/>
        <v>39</v>
      </c>
      <c r="M26" s="50">
        <f t="shared" ca="1" si="6"/>
        <v>11</v>
      </c>
      <c r="N26" s="50">
        <f t="shared" ca="1" si="6"/>
        <v>22</v>
      </c>
      <c r="O26" s="50">
        <f t="shared" ca="1" si="6"/>
        <v>38</v>
      </c>
      <c r="P26" s="50">
        <f t="shared" ca="1" si="6"/>
        <v>34</v>
      </c>
      <c r="Q26" s="50">
        <f t="shared" ca="1" si="6"/>
        <v>17</v>
      </c>
      <c r="R26" s="50">
        <f t="shared" ca="1" si="6"/>
        <v>19</v>
      </c>
      <c r="S26" s="50">
        <f t="shared" ca="1" si="6"/>
        <v>28</v>
      </c>
      <c r="T26" s="50">
        <f t="shared" ca="1" si="6"/>
        <v>34</v>
      </c>
      <c r="U26" s="50">
        <f t="shared" ca="1" si="6"/>
        <v>12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96" t="str">
        <f>Alineamiento!AQ26</f>
        <v>Objetivo de Contribución A 6</v>
      </c>
      <c r="F27" s="196" t="str">
        <f>Alineamiento!AF26</f>
        <v>indicador  A 6</v>
      </c>
      <c r="G27" s="195" t="str">
        <f>Alineamiento!AT26</f>
        <v>Meta A 6</v>
      </c>
      <c r="H27" s="50">
        <f t="shared" ca="1" si="1"/>
        <v>22.416666666666668</v>
      </c>
      <c r="I27" s="28"/>
      <c r="J27" s="50">
        <f t="shared" ca="1" si="6"/>
        <v>13</v>
      </c>
      <c r="K27" s="50">
        <f t="shared" ca="1" si="6"/>
        <v>20</v>
      </c>
      <c r="L27" s="50">
        <f t="shared" ca="1" si="6"/>
        <v>39</v>
      </c>
      <c r="M27" s="50">
        <f t="shared" ca="1" si="6"/>
        <v>35</v>
      </c>
      <c r="N27" s="50">
        <f t="shared" ca="1" si="6"/>
        <v>31</v>
      </c>
      <c r="O27" s="50">
        <f t="shared" ca="1" si="6"/>
        <v>16</v>
      </c>
      <c r="P27" s="50">
        <f t="shared" ca="1" si="6"/>
        <v>12</v>
      </c>
      <c r="Q27" s="50">
        <f t="shared" ca="1" si="6"/>
        <v>19</v>
      </c>
      <c r="R27" s="50">
        <f t="shared" ca="1" si="6"/>
        <v>28</v>
      </c>
      <c r="S27" s="50">
        <f t="shared" ca="1" si="6"/>
        <v>15</v>
      </c>
      <c r="T27" s="50">
        <f t="shared" ca="1" si="6"/>
        <v>10</v>
      </c>
      <c r="U27" s="50">
        <f t="shared" ca="1" si="6"/>
        <v>31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">
    <cfRule type="cellIs" dxfId="17" priority="23" stopIfTrue="1" operator="lessThan">
      <formula>0.7</formula>
    </cfRule>
    <cfRule type="cellIs" dxfId="16" priority="24" stopIfTrue="1" operator="between">
      <formula>0.7</formula>
      <formula>0.9</formula>
    </cfRule>
    <cfRule type="cellIs" dxfId="15" priority="25" stopIfTrue="1" operator="greaterThan">
      <formula>0.9</formula>
    </cfRule>
  </conditionalFormatting>
  <conditionalFormatting sqref="K12:U12">
    <cfRule type="colorScale" priority="22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21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20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K12:U14">
    <cfRule type="colorScale" priority="19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">
    <cfRule type="colorScale" priority="18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17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14" priority="14" stopIfTrue="1" operator="lessThanOrEqual">
      <formula>30</formula>
    </cfRule>
    <cfRule type="cellIs" dxfId="13" priority="15" stopIfTrue="1" operator="between">
      <formula>30</formula>
      <formula>45</formula>
    </cfRule>
    <cfRule type="cellIs" dxfId="12" priority="16" stopIfTrue="1" operator="greaterThanOrEqual">
      <formula>45</formula>
    </cfRule>
  </conditionalFormatting>
  <conditionalFormatting sqref="J8:U27">
    <cfRule type="cellIs" dxfId="11" priority="13" stopIfTrue="1" operator="greaterThan">
      <formula>30</formula>
    </cfRule>
  </conditionalFormatting>
  <conditionalFormatting sqref="J8:U27">
    <cfRule type="cellIs" dxfId="10" priority="11" stopIfTrue="1" operator="lessThan">
      <formula>15</formula>
    </cfRule>
    <cfRule type="cellIs" dxfId="9" priority="12" stopIfTrue="1" operator="between">
      <formula>15</formula>
      <formula>30</formula>
    </cfRule>
  </conditionalFormatting>
  <conditionalFormatting sqref="K13:U13">
    <cfRule type="colorScale" priority="10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H8:H27">
    <cfRule type="cellIs" dxfId="8" priority="7" stopIfTrue="1" operator="lessThan">
      <formula>0.7</formula>
    </cfRule>
    <cfRule type="cellIs" dxfId="7" priority="8" stopIfTrue="1" operator="between">
      <formula>0.7</formula>
      <formula>0.9</formula>
    </cfRule>
    <cfRule type="cellIs" dxfId="6" priority="9" stopIfTrue="1" operator="greaterThan">
      <formula>0.9</formula>
    </cfRule>
  </conditionalFormatting>
  <conditionalFormatting sqref="H8:H27">
    <cfRule type="cellIs" dxfId="5" priority="4" stopIfTrue="1" operator="lessThanOrEqual">
      <formula>30</formula>
    </cfRule>
    <cfRule type="cellIs" dxfId="4" priority="5" stopIfTrue="1" operator="between">
      <formula>30</formula>
      <formula>45</formula>
    </cfRule>
    <cfRule type="cellIs" dxfId="3" priority="6" stopIfTrue="1" operator="greaterThanOrEqual">
      <formula>45</formula>
    </cfRule>
  </conditionalFormatting>
  <conditionalFormatting sqref="H8:H27">
    <cfRule type="cellIs" dxfId="2" priority="3" stopIfTrue="1" operator="greaterThan">
      <formula>30</formula>
    </cfRule>
  </conditionalFormatting>
  <conditionalFormatting sqref="H8:H27">
    <cfRule type="cellIs" dxfId="1" priority="1" stopIfTrue="1" operator="lessThan">
      <formula>15</formula>
    </cfRule>
    <cfRule type="cellIs" dxfId="0" priority="2" stopIfTrue="1" operator="between">
      <formula>15</formula>
      <formula>30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6"/>
  <sheetViews>
    <sheetView zoomScale="60" zoomScaleNormal="60" workbookViewId="0"/>
  </sheetViews>
  <sheetFormatPr baseColWidth="10" defaultRowHeight="14.4" x14ac:dyDescent="0.3"/>
  <cols>
    <col min="1" max="1" width="2.109375" customWidth="1"/>
    <col min="2" max="2" width="5" customWidth="1"/>
    <col min="17" max="17" width="1.5546875" customWidth="1"/>
  </cols>
  <sheetData>
    <row r="1" spans="1:50" ht="15" customHeight="1" x14ac:dyDescent="0.3">
      <c r="A1" s="5"/>
      <c r="B1" s="61"/>
      <c r="C1" s="61"/>
      <c r="D1" s="61"/>
      <c r="E1" s="61"/>
      <c r="F1" s="61"/>
      <c r="G1" s="61"/>
      <c r="H1" s="61"/>
      <c r="I1" s="61"/>
      <c r="J1" s="473" t="s">
        <v>26</v>
      </c>
      <c r="K1" s="474"/>
      <c r="L1" s="474"/>
      <c r="M1" s="474"/>
      <c r="N1" s="474"/>
      <c r="O1" s="474"/>
      <c r="P1" s="475"/>
      <c r="Q1" s="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</row>
    <row r="2" spans="1:50" ht="26.25" customHeight="1" x14ac:dyDescent="0.3">
      <c r="A2" s="5"/>
      <c r="B2" s="61"/>
      <c r="C2" s="61"/>
      <c r="D2" s="61"/>
      <c r="E2" s="61"/>
      <c r="F2" s="61"/>
      <c r="G2" s="61"/>
      <c r="H2" s="61"/>
      <c r="I2" s="61"/>
      <c r="J2" s="474"/>
      <c r="K2" s="474"/>
      <c r="L2" s="474"/>
      <c r="M2" s="474"/>
      <c r="N2" s="474"/>
      <c r="O2" s="474"/>
      <c r="P2" s="475"/>
      <c r="Q2" s="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</row>
    <row r="3" spans="1:50" ht="15.75" customHeight="1" thickBot="1" x14ac:dyDescent="0.35">
      <c r="A3" s="5"/>
      <c r="B3" s="61"/>
      <c r="C3" s="61"/>
      <c r="D3" s="61"/>
      <c r="E3" s="61"/>
      <c r="F3" s="61"/>
      <c r="G3" s="61"/>
      <c r="H3" s="61"/>
      <c r="I3" s="61"/>
      <c r="J3" s="476"/>
      <c r="K3" s="476"/>
      <c r="L3" s="476"/>
      <c r="M3" s="476"/>
      <c r="N3" s="476"/>
      <c r="O3" s="476"/>
      <c r="P3" s="477"/>
      <c r="Q3" s="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1:50" x14ac:dyDescent="0.3">
      <c r="A4" s="472"/>
      <c r="B4" s="13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</row>
    <row r="5" spans="1:50" s="2" customFormat="1" x14ac:dyDescent="0.3">
      <c r="A5" s="472"/>
      <c r="B5" s="13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1:50" x14ac:dyDescent="0.3">
      <c r="A6" s="472"/>
      <c r="B6" s="1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</row>
    <row r="7" spans="1:50" x14ac:dyDescent="0.3">
      <c r="A7" s="472"/>
      <c r="B7" s="13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</row>
    <row r="8" spans="1:50" x14ac:dyDescent="0.3">
      <c r="A8" s="472"/>
      <c r="B8" s="13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</row>
    <row r="9" spans="1:50" x14ac:dyDescent="0.3">
      <c r="A9" s="472"/>
      <c r="B9" s="13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1:50" x14ac:dyDescent="0.3">
      <c r="A10" s="472"/>
      <c r="B10" s="1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</row>
    <row r="11" spans="1:50" x14ac:dyDescent="0.3">
      <c r="A11" s="472"/>
      <c r="B11" s="13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</row>
    <row r="12" spans="1:50" x14ac:dyDescent="0.3">
      <c r="A12" s="472"/>
      <c r="B12" s="13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</row>
    <row r="13" spans="1:50" x14ac:dyDescent="0.3">
      <c r="A13" s="472"/>
      <c r="B13" s="1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</row>
    <row r="14" spans="1:50" x14ac:dyDescent="0.3">
      <c r="A14" s="472"/>
      <c r="B14" s="13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</row>
    <row r="15" spans="1:50" x14ac:dyDescent="0.3">
      <c r="A15" s="472"/>
      <c r="B15" s="13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</row>
    <row r="16" spans="1:50" x14ac:dyDescent="0.3">
      <c r="A16" s="472"/>
      <c r="B16" s="13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</row>
    <row r="17" spans="1:50" x14ac:dyDescent="0.3">
      <c r="A17" s="472"/>
      <c r="B17" s="13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</row>
    <row r="18" spans="1:50" x14ac:dyDescent="0.3">
      <c r="A18" s="472"/>
      <c r="B18" s="13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</row>
    <row r="19" spans="1:50" x14ac:dyDescent="0.3">
      <c r="A19" s="472"/>
      <c r="B19" s="1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</row>
    <row r="20" spans="1:50" x14ac:dyDescent="0.3">
      <c r="A20" s="472"/>
      <c r="B20" s="13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</row>
    <row r="21" spans="1:50" x14ac:dyDescent="0.3">
      <c r="A21" s="472"/>
      <c r="B21" s="13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</row>
    <row r="22" spans="1:50" x14ac:dyDescent="0.3">
      <c r="A22" s="472"/>
      <c r="B22" s="13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</row>
    <row r="23" spans="1:50" x14ac:dyDescent="0.3">
      <c r="A23" s="5"/>
      <c r="B23" s="13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1:50" x14ac:dyDescent="0.3">
      <c r="A24" s="5"/>
      <c r="B24" s="13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</row>
    <row r="25" spans="1:50" x14ac:dyDescent="0.3">
      <c r="A25" s="5"/>
      <c r="B25" s="13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</row>
    <row r="26" spans="1:50" x14ac:dyDescent="0.3">
      <c r="A26" s="5"/>
      <c r="B26" s="13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</row>
    <row r="27" spans="1:50" x14ac:dyDescent="0.3">
      <c r="A27" s="5"/>
      <c r="B27" s="13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</row>
    <row r="28" spans="1:50" x14ac:dyDescent="0.3">
      <c r="A28" s="5"/>
      <c r="B28" s="13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</row>
    <row r="29" spans="1:50" x14ac:dyDescent="0.3">
      <c r="A29" s="5"/>
      <c r="B29" s="13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</row>
    <row r="30" spans="1:50" x14ac:dyDescent="0.3">
      <c r="A30" s="5"/>
      <c r="B30" s="13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</row>
    <row r="31" spans="1:50" x14ac:dyDescent="0.3">
      <c r="A31" s="5"/>
      <c r="B31" s="1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</row>
    <row r="32" spans="1:50" ht="15" thickBot="1" x14ac:dyDescent="0.35">
      <c r="A32" s="5"/>
      <c r="B32" s="1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</row>
    <row r="33" spans="1:50" x14ac:dyDescent="0.3">
      <c r="A33" s="472"/>
      <c r="B33" s="21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5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</row>
    <row r="34" spans="1:50" x14ac:dyDescent="0.3">
      <c r="A34" s="472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2"/>
      <c r="Q34" s="5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</row>
    <row r="35" spans="1:50" x14ac:dyDescent="0.3">
      <c r="A35" s="472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2"/>
      <c r="Q35" s="5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</row>
    <row r="36" spans="1:50" x14ac:dyDescent="0.3">
      <c r="A36" s="472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22"/>
      <c r="Q36" s="5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</row>
    <row r="37" spans="1:50" x14ac:dyDescent="0.3">
      <c r="A37" s="472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2"/>
      <c r="Q37" s="5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</row>
    <row r="38" spans="1:50" x14ac:dyDescent="0.3">
      <c r="A38" s="472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2"/>
      <c r="Q38" s="5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</row>
    <row r="39" spans="1:50" x14ac:dyDescent="0.3">
      <c r="A39" s="472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2"/>
      <c r="Q39" s="5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</row>
    <row r="40" spans="1:50" x14ac:dyDescent="0.3">
      <c r="A40" s="472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2"/>
      <c r="Q40" s="5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</row>
    <row r="41" spans="1:50" x14ac:dyDescent="0.3">
      <c r="A41" s="472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22"/>
      <c r="Q41" s="5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</row>
    <row r="42" spans="1:50" x14ac:dyDescent="0.3">
      <c r="A42" s="472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2"/>
      <c r="Q42" s="5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</row>
    <row r="43" spans="1:50" x14ac:dyDescent="0.3">
      <c r="A43" s="472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22"/>
      <c r="Q43" s="5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</row>
    <row r="44" spans="1:50" x14ac:dyDescent="0.3">
      <c r="A44" s="472"/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22"/>
      <c r="Q44" s="5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</row>
    <row r="45" spans="1:50" x14ac:dyDescent="0.3">
      <c r="A45" s="472"/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22"/>
      <c r="Q45" s="5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</row>
    <row r="46" spans="1:50" x14ac:dyDescent="0.3">
      <c r="A46" s="472"/>
      <c r="B46" s="21"/>
      <c r="C46" s="2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2"/>
      <c r="Q46" s="5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</row>
    <row r="47" spans="1:50" x14ac:dyDescent="0.3">
      <c r="A47" s="472"/>
      <c r="B47" s="21"/>
      <c r="C47" s="2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22"/>
      <c r="Q47" s="5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</row>
    <row r="48" spans="1:50" x14ac:dyDescent="0.3">
      <c r="A48" s="5"/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22"/>
      <c r="Q48" s="5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</row>
    <row r="49" spans="1:50" x14ac:dyDescent="0.3">
      <c r="A49" s="5"/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22"/>
      <c r="Q49" s="5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</row>
    <row r="50" spans="1:50" x14ac:dyDescent="0.3">
      <c r="A50" s="5"/>
      <c r="B50" s="21"/>
      <c r="C50" s="2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22"/>
      <c r="Q50" s="5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</row>
    <row r="51" spans="1:50" x14ac:dyDescent="0.3">
      <c r="A51" s="5"/>
      <c r="B51" s="21"/>
      <c r="C51" s="2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22"/>
      <c r="Q51" s="5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</row>
    <row r="52" spans="1:50" x14ac:dyDescent="0.3">
      <c r="A52" s="5"/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22"/>
      <c r="Q52" s="5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</row>
    <row r="53" spans="1:50" x14ac:dyDescent="0.3">
      <c r="A53" s="5"/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22"/>
      <c r="Q53" s="5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</row>
    <row r="54" spans="1:50" x14ac:dyDescent="0.3">
      <c r="A54" s="5"/>
      <c r="B54" s="21"/>
      <c r="C54" s="2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2"/>
      <c r="Q54" s="5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</row>
    <row r="55" spans="1:50" x14ac:dyDescent="0.3">
      <c r="A55" s="5"/>
      <c r="B55" s="21"/>
      <c r="C55" s="2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2"/>
      <c r="Q55" s="5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</row>
    <row r="56" spans="1:50" x14ac:dyDescent="0.3">
      <c r="A56" s="5"/>
      <c r="B56" s="21"/>
      <c r="C56" s="2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2"/>
      <c r="Q56" s="5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</row>
    <row r="57" spans="1:50" x14ac:dyDescent="0.3">
      <c r="A57" s="5"/>
      <c r="B57" s="21"/>
      <c r="C57" s="2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22"/>
      <c r="Q57" s="5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</row>
    <row r="58" spans="1:50" x14ac:dyDescent="0.3">
      <c r="A58" s="5"/>
      <c r="B58" s="21"/>
      <c r="C58" s="2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22"/>
      <c r="Q58" s="5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</row>
    <row r="59" spans="1:50" x14ac:dyDescent="0.3">
      <c r="A59" s="5"/>
      <c r="B59" s="21"/>
      <c r="C59" s="2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2"/>
      <c r="Q59" s="5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</row>
    <row r="60" spans="1:50" x14ac:dyDescent="0.3">
      <c r="A60" s="5"/>
      <c r="B60" s="21"/>
      <c r="C60" s="2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2"/>
      <c r="Q60" s="5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</row>
    <row r="61" spans="1:50" x14ac:dyDescent="0.3">
      <c r="A61" s="5"/>
      <c r="B61" s="21"/>
      <c r="C61" s="2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22"/>
      <c r="Q61" s="5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</row>
    <row r="62" spans="1:50" x14ac:dyDescent="0.3">
      <c r="A62" s="5"/>
      <c r="B62" s="21"/>
      <c r="C62" s="2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22"/>
      <c r="Q62" s="5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</row>
    <row r="63" spans="1:50" x14ac:dyDescent="0.3">
      <c r="A63" s="5"/>
      <c r="B63" s="2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9"/>
      <c r="Q63" s="5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</row>
    <row r="64" spans="1:50" x14ac:dyDescent="0.3">
      <c r="A64" s="5"/>
      <c r="B64" s="2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9"/>
      <c r="Q64" s="5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</row>
    <row r="65" spans="1:50" x14ac:dyDescent="0.3">
      <c r="A65" s="5"/>
      <c r="B65" s="2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9"/>
      <c r="Q65" s="5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</row>
    <row r="66" spans="1:50" x14ac:dyDescent="0.3">
      <c r="A66" s="5"/>
      <c r="B66" s="2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9"/>
      <c r="Q66" s="5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</row>
    <row r="67" spans="1:50" x14ac:dyDescent="0.3">
      <c r="A67" s="5"/>
      <c r="B67" s="2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9"/>
      <c r="Q67" s="5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</row>
    <row r="68" spans="1:50" x14ac:dyDescent="0.3">
      <c r="A68" s="5"/>
      <c r="B68" s="2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9"/>
      <c r="Q68" s="5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</row>
    <row r="69" spans="1:50" x14ac:dyDescent="0.3">
      <c r="A69" s="5"/>
      <c r="B69" s="2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9"/>
      <c r="Q69" s="5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</row>
    <row r="70" spans="1:50" x14ac:dyDescent="0.3">
      <c r="A70" s="5"/>
      <c r="B70" s="2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9"/>
      <c r="Q70" s="5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</row>
    <row r="71" spans="1:50" x14ac:dyDescent="0.3">
      <c r="A71" s="5"/>
      <c r="B71" s="2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9"/>
      <c r="Q71" s="5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</row>
    <row r="72" spans="1:50" x14ac:dyDescent="0.3">
      <c r="A72" s="5"/>
      <c r="B72" s="2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9"/>
      <c r="Q72" s="5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</row>
    <row r="73" spans="1:50" x14ac:dyDescent="0.3">
      <c r="A73" s="5"/>
      <c r="B73" s="2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9"/>
      <c r="Q73" s="5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</row>
    <row r="74" spans="1:50" x14ac:dyDescent="0.3">
      <c r="A74" s="5"/>
      <c r="B74" s="2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9"/>
      <c r="Q74" s="5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</row>
    <row r="75" spans="1:50" x14ac:dyDescent="0.3">
      <c r="A75" s="5"/>
      <c r="B75" s="2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9"/>
      <c r="Q75" s="5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</row>
    <row r="76" spans="1:50" x14ac:dyDescent="0.3">
      <c r="A76" s="5"/>
      <c r="B76" s="2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9"/>
      <c r="Q76" s="5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</row>
    <row r="77" spans="1:50" x14ac:dyDescent="0.3">
      <c r="A77" s="5"/>
      <c r="B77" s="2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9"/>
      <c r="Q77" s="5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</row>
    <row r="78" spans="1:50" x14ac:dyDescent="0.3">
      <c r="A78" s="5"/>
      <c r="B78" s="2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9"/>
      <c r="Q78" s="5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</row>
    <row r="79" spans="1:50" x14ac:dyDescent="0.3">
      <c r="A79" s="5"/>
      <c r="B79" s="2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9"/>
      <c r="Q79" s="5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</row>
    <row r="80" spans="1:50" x14ac:dyDescent="0.3">
      <c r="A80" s="5"/>
      <c r="B80" s="2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9"/>
      <c r="Q80" s="5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</row>
    <row r="81" spans="1:50" x14ac:dyDescent="0.3">
      <c r="A81" s="5"/>
      <c r="B81" s="2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9"/>
      <c r="Q81" s="5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</row>
    <row r="82" spans="1:50" x14ac:dyDescent="0.3">
      <c r="A82" s="5"/>
      <c r="B82" s="2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9"/>
      <c r="Q82" s="5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</row>
    <row r="83" spans="1:50" x14ac:dyDescent="0.3">
      <c r="A83" s="5"/>
      <c r="B83" s="2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9"/>
      <c r="Q83" s="5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</row>
    <row r="84" spans="1:50" x14ac:dyDescent="0.3">
      <c r="A84" s="5"/>
      <c r="B84" s="2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9"/>
      <c r="Q84" s="5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</row>
    <row r="85" spans="1:50" x14ac:dyDescent="0.3">
      <c r="A85" s="5"/>
      <c r="B85" s="2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9"/>
      <c r="Q85" s="5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</row>
    <row r="86" spans="1:50" x14ac:dyDescent="0.3">
      <c r="A86" s="5"/>
      <c r="B86" s="2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9"/>
      <c r="Q86" s="5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</row>
    <row r="87" spans="1:50" x14ac:dyDescent="0.3">
      <c r="A87" s="5"/>
      <c r="B87" s="2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9"/>
      <c r="Q87" s="5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</row>
    <row r="88" spans="1:50" x14ac:dyDescent="0.3">
      <c r="A88" s="5"/>
      <c r="B88" s="2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9"/>
      <c r="Q88" s="5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</row>
    <row r="89" spans="1:50" x14ac:dyDescent="0.3">
      <c r="A89" s="5"/>
      <c r="B89" s="2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9"/>
      <c r="Q89" s="5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</row>
    <row r="90" spans="1:50" x14ac:dyDescent="0.3">
      <c r="A90" s="5"/>
      <c r="B90" s="2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9"/>
      <c r="Q90" s="5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</row>
    <row r="91" spans="1:50" x14ac:dyDescent="0.3">
      <c r="A91" s="5"/>
      <c r="B91" s="2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9"/>
      <c r="Q91" s="5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</row>
    <row r="92" spans="1:50" ht="15" thickBot="1" x14ac:dyDescent="0.35">
      <c r="A92" s="5"/>
      <c r="B92" s="24"/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2"/>
      <c r="Q92" s="5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</row>
    <row r="93" spans="1:50" x14ac:dyDescent="0.3">
      <c r="A93" s="5"/>
      <c r="B93" s="25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2"/>
      <c r="Q93" s="5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</row>
    <row r="94" spans="1:50" x14ac:dyDescent="0.3">
      <c r="A94" s="5"/>
      <c r="B94" s="26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5"/>
      <c r="Q94" s="5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</row>
    <row r="95" spans="1:50" x14ac:dyDescent="0.3">
      <c r="A95" s="5"/>
      <c r="B95" s="26"/>
      <c r="C95" s="33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5"/>
      <c r="Q95" s="5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</row>
    <row r="96" spans="1:50" x14ac:dyDescent="0.3">
      <c r="A96" s="5"/>
      <c r="B96" s="26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5"/>
      <c r="Q96" s="5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</row>
    <row r="97" spans="1:50" x14ac:dyDescent="0.3">
      <c r="A97" s="5"/>
      <c r="B97" s="26"/>
      <c r="C97" s="33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5"/>
      <c r="Q97" s="5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</row>
    <row r="98" spans="1:50" x14ac:dyDescent="0.3">
      <c r="A98" s="5"/>
      <c r="B98" s="26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5"/>
      <c r="Q98" s="5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</row>
    <row r="99" spans="1:50" x14ac:dyDescent="0.3">
      <c r="A99" s="5"/>
      <c r="B99" s="26"/>
      <c r="C99" s="3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5"/>
      <c r="Q99" s="5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</row>
    <row r="100" spans="1:50" x14ac:dyDescent="0.3">
      <c r="A100" s="5"/>
      <c r="B100" s="26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5"/>
      <c r="Q100" s="5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</row>
    <row r="101" spans="1:50" x14ac:dyDescent="0.3">
      <c r="A101" s="5"/>
      <c r="B101" s="26"/>
      <c r="C101" s="33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5"/>
      <c r="Q101" s="5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</row>
    <row r="102" spans="1:50" x14ac:dyDescent="0.3">
      <c r="A102" s="5"/>
      <c r="B102" s="26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5"/>
      <c r="Q102" s="5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</row>
    <row r="103" spans="1:50" x14ac:dyDescent="0.3">
      <c r="A103" s="5"/>
      <c r="B103" s="26"/>
      <c r="C103" s="3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5"/>
      <c r="Q103" s="5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</row>
    <row r="104" spans="1:50" x14ac:dyDescent="0.3">
      <c r="A104" s="5"/>
      <c r="B104" s="26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5"/>
      <c r="Q104" s="5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</row>
    <row r="105" spans="1:50" x14ac:dyDescent="0.3">
      <c r="A105" s="5"/>
      <c r="B105" s="26"/>
      <c r="C105" s="33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5"/>
      <c r="Q105" s="5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</row>
    <row r="106" spans="1:50" x14ac:dyDescent="0.3">
      <c r="A106" s="5"/>
      <c r="B106" s="26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5"/>
      <c r="Q106" s="5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</row>
    <row r="107" spans="1:50" x14ac:dyDescent="0.3">
      <c r="A107" s="5"/>
      <c r="B107" s="26"/>
      <c r="C107" s="33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5"/>
      <c r="Q107" s="5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</row>
    <row r="108" spans="1:50" x14ac:dyDescent="0.3">
      <c r="A108" s="5"/>
      <c r="B108" s="26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5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</row>
    <row r="109" spans="1:50" x14ac:dyDescent="0.3">
      <c r="A109" s="5"/>
      <c r="B109" s="26"/>
      <c r="C109" s="33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5"/>
      <c r="Q109" s="5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</row>
    <row r="110" spans="1:50" x14ac:dyDescent="0.3">
      <c r="A110" s="5"/>
      <c r="B110" s="26"/>
      <c r="C110" s="3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5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</row>
    <row r="111" spans="1:50" x14ac:dyDescent="0.3">
      <c r="A111" s="5"/>
      <c r="B111" s="26"/>
      <c r="C111" s="33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5"/>
      <c r="Q111" s="5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</row>
    <row r="112" spans="1:50" x14ac:dyDescent="0.3">
      <c r="A112" s="5"/>
      <c r="B112" s="26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5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</row>
    <row r="113" spans="1:50" x14ac:dyDescent="0.3">
      <c r="A113" s="5"/>
      <c r="B113" s="26"/>
      <c r="C113" s="33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5"/>
      <c r="Q113" s="5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</row>
    <row r="114" spans="1:50" x14ac:dyDescent="0.3">
      <c r="A114" s="5"/>
      <c r="B114" s="26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5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</row>
    <row r="115" spans="1:50" x14ac:dyDescent="0.3">
      <c r="A115" s="5"/>
      <c r="B115" s="26"/>
      <c r="C115" s="33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5"/>
      <c r="Q115" s="5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</row>
    <row r="116" spans="1:50" x14ac:dyDescent="0.3">
      <c r="A116" s="5"/>
      <c r="B116" s="26"/>
      <c r="C116" s="33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5"/>
      <c r="Q116" s="5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</row>
    <row r="117" spans="1:50" x14ac:dyDescent="0.3">
      <c r="A117" s="5"/>
      <c r="B117" s="26"/>
      <c r="C117" s="33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5"/>
      <c r="Q117" s="5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</row>
    <row r="118" spans="1:50" x14ac:dyDescent="0.3">
      <c r="A118" s="5"/>
      <c r="B118" s="26"/>
      <c r="C118" s="33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5"/>
      <c r="Q118" s="5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</row>
    <row r="119" spans="1:50" x14ac:dyDescent="0.3">
      <c r="A119" s="5"/>
      <c r="B119" s="26"/>
      <c r="C119" s="33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5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</row>
    <row r="120" spans="1:50" x14ac:dyDescent="0.3">
      <c r="A120" s="5"/>
      <c r="B120" s="26"/>
      <c r="C120" s="33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5"/>
      <c r="Q120" s="5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</row>
    <row r="121" spans="1:50" x14ac:dyDescent="0.3">
      <c r="A121" s="5"/>
      <c r="B121" s="26"/>
      <c r="C121" s="33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5"/>
      <c r="Q121" s="5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</row>
    <row r="122" spans="1:50" x14ac:dyDescent="0.3">
      <c r="A122" s="5"/>
      <c r="B122" s="26"/>
      <c r="C122" s="33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5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</row>
    <row r="123" spans="1:50" x14ac:dyDescent="0.3">
      <c r="A123" s="5"/>
      <c r="B123" s="26"/>
      <c r="C123" s="33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5"/>
      <c r="Q123" s="5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</row>
    <row r="124" spans="1:50" x14ac:dyDescent="0.3">
      <c r="A124" s="5"/>
      <c r="B124" s="26"/>
      <c r="C124" s="33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5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</row>
    <row r="125" spans="1:50" x14ac:dyDescent="0.3">
      <c r="A125" s="5"/>
      <c r="B125" s="26"/>
      <c r="C125" s="33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5"/>
      <c r="Q125" s="5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</row>
    <row r="126" spans="1:50" ht="15" thickBot="1" x14ac:dyDescent="0.35">
      <c r="A126" s="5"/>
      <c r="B126" s="27"/>
      <c r="C126" s="36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5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</row>
    <row r="127" spans="1:50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</row>
    <row r="128" spans="1:50" x14ac:dyDescent="0.3"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</row>
    <row r="129" spans="18:50" x14ac:dyDescent="0.3"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</row>
    <row r="130" spans="18:50" x14ac:dyDescent="0.3"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</row>
    <row r="131" spans="18:50" x14ac:dyDescent="0.3"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</row>
    <row r="132" spans="18:50" x14ac:dyDescent="0.3"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</row>
    <row r="133" spans="18:50" x14ac:dyDescent="0.3"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</row>
    <row r="134" spans="18:50" x14ac:dyDescent="0.3"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</row>
    <row r="135" spans="18:50" x14ac:dyDescent="0.3"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</row>
    <row r="136" spans="18:50" x14ac:dyDescent="0.3"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</row>
  </sheetData>
  <sheetProtection selectLockedCells="1" selectUnlockedCells="1"/>
  <mergeCells count="3">
    <mergeCell ref="A4:A22"/>
    <mergeCell ref="A33:A47"/>
    <mergeCell ref="J1:P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80" zoomScaleNormal="80" workbookViewId="0">
      <selection activeCell="L14" sqref="L14"/>
    </sheetView>
  </sheetViews>
  <sheetFormatPr baseColWidth="10" defaultRowHeight="14.4" x14ac:dyDescent="0.3"/>
  <cols>
    <col min="1" max="1" width="7" style="2" customWidth="1"/>
    <col min="2" max="2" width="37.6640625" style="2" customWidth="1"/>
    <col min="3" max="3" width="26" style="2" customWidth="1"/>
    <col min="4" max="4" width="23.109375" style="2" customWidth="1"/>
    <col min="5" max="5" width="24.33203125" style="2" customWidth="1"/>
    <col min="6" max="6" width="19.88671875" style="2" customWidth="1"/>
    <col min="7" max="7" width="28.88671875" style="2" customWidth="1"/>
    <col min="8" max="8" width="26.109375" style="2" customWidth="1"/>
    <col min="9" max="9" width="19.88671875" style="2" customWidth="1"/>
    <col min="10" max="10" width="20.6640625" style="2" customWidth="1"/>
    <col min="11" max="11" width="2.6640625" style="2" customWidth="1"/>
    <col min="12" max="16384" width="11.5546875" style="2"/>
  </cols>
  <sheetData>
    <row r="1" spans="1:11" x14ac:dyDescent="0.3">
      <c r="A1" s="238"/>
      <c r="B1" s="238"/>
      <c r="C1" s="238"/>
      <c r="D1" s="238"/>
      <c r="E1" s="238"/>
      <c r="F1" s="238"/>
      <c r="G1" s="238"/>
      <c r="H1" s="238"/>
      <c r="I1" s="238"/>
      <c r="J1" s="336"/>
    </row>
    <row r="2" spans="1:11" ht="25.8" x14ac:dyDescent="0.5">
      <c r="A2" s="337"/>
      <c r="B2" s="337"/>
      <c r="C2" s="238"/>
      <c r="D2" s="534"/>
      <c r="E2" s="238"/>
      <c r="F2" s="238"/>
      <c r="G2" s="238"/>
      <c r="H2" s="238"/>
      <c r="I2" s="238"/>
      <c r="J2" s="336"/>
    </row>
    <row r="3" spans="1:11" x14ac:dyDescent="0.3">
      <c r="A3" s="238"/>
      <c r="B3" s="238"/>
      <c r="C3" s="238"/>
      <c r="D3" s="483"/>
      <c r="E3" s="483"/>
      <c r="F3" s="483"/>
      <c r="G3" s="483"/>
      <c r="H3" s="483"/>
      <c r="I3" s="483"/>
      <c r="J3" s="484"/>
    </row>
    <row r="4" spans="1:11" ht="9" customHeight="1" x14ac:dyDescent="0.3">
      <c r="A4" s="338"/>
      <c r="B4" s="338"/>
      <c r="C4" s="338"/>
      <c r="D4" s="338"/>
      <c r="E4" s="338"/>
      <c r="F4" s="338"/>
      <c r="G4" s="338"/>
      <c r="H4" s="338"/>
      <c r="I4" s="338"/>
      <c r="J4" s="339"/>
    </row>
    <row r="5" spans="1:11" x14ac:dyDescent="0.3">
      <c r="A5" s="488" t="s">
        <v>5</v>
      </c>
      <c r="B5" s="489"/>
      <c r="C5" s="489"/>
      <c r="D5" s="489"/>
      <c r="E5" s="489"/>
      <c r="F5" s="490" t="s">
        <v>6</v>
      </c>
      <c r="G5" s="490"/>
      <c r="H5" s="490"/>
      <c r="I5" s="490"/>
      <c r="J5" s="491"/>
    </row>
    <row r="6" spans="1:11" ht="15" customHeight="1" thickBot="1" x14ac:dyDescent="0.35">
      <c r="A6" s="480" t="s">
        <v>37</v>
      </c>
      <c r="B6" s="481"/>
      <c r="C6" s="482"/>
      <c r="D6" s="485" t="s">
        <v>6</v>
      </c>
      <c r="E6" s="486"/>
      <c r="F6" s="486"/>
      <c r="G6" s="486"/>
      <c r="H6" s="486"/>
      <c r="I6" s="486"/>
      <c r="J6" s="487"/>
    </row>
    <row r="7" spans="1:11" s="343" customFormat="1" ht="48" customHeight="1" thickBot="1" x14ac:dyDescent="0.5">
      <c r="A7" s="340" t="s">
        <v>27</v>
      </c>
      <c r="B7" s="341" t="str">
        <f>'Seguimiento Objetivos '!C7</f>
        <v>Objetivos Generales</v>
      </c>
      <c r="C7" s="341" t="str">
        <f>'Seguimiento Objetivos '!D7</f>
        <v>Indicador</v>
      </c>
      <c r="D7" s="342" t="s">
        <v>7</v>
      </c>
      <c r="E7" s="342" t="s">
        <v>8</v>
      </c>
      <c r="F7" s="342" t="s">
        <v>9</v>
      </c>
      <c r="G7" s="342" t="s">
        <v>10</v>
      </c>
      <c r="H7" s="342" t="s">
        <v>11</v>
      </c>
      <c r="I7" s="342" t="s">
        <v>12</v>
      </c>
      <c r="J7" s="342" t="s">
        <v>13</v>
      </c>
    </row>
    <row r="8" spans="1:11" ht="37.200000000000003" customHeight="1" thickBot="1" x14ac:dyDescent="0.35">
      <c r="A8" s="405" t="s">
        <v>30</v>
      </c>
      <c r="B8" s="344" t="str">
        <f>'Seguimiento Objetivos '!C8</f>
        <v>Objetivo Financiero 1</v>
      </c>
      <c r="C8" s="344" t="str">
        <f>'Seguimiento Objetivos '!D8</f>
        <v>Indicador Financiero 1</v>
      </c>
      <c r="D8" s="345"/>
      <c r="E8" s="345"/>
      <c r="F8" s="345"/>
      <c r="G8" s="345"/>
      <c r="H8" s="345"/>
      <c r="I8" s="345"/>
      <c r="J8" s="345"/>
    </row>
    <row r="9" spans="1:11" ht="40.200000000000003" customHeight="1" thickBot="1" x14ac:dyDescent="0.35">
      <c r="A9" s="406"/>
      <c r="B9" s="344" t="str">
        <f>'Seguimiento Objetivos '!C9</f>
        <v>Objetivo Financiero 2</v>
      </c>
      <c r="C9" s="344" t="str">
        <f>'Seguimiento Objetivos '!D9</f>
        <v>Indicador Financiero 2</v>
      </c>
      <c r="D9" s="345"/>
      <c r="E9" s="345"/>
      <c r="F9" s="345"/>
      <c r="G9" s="345"/>
      <c r="H9" s="345"/>
      <c r="I9" s="345"/>
      <c r="J9" s="345"/>
    </row>
    <row r="10" spans="1:11" ht="30.75" customHeight="1" thickBot="1" x14ac:dyDescent="0.35">
      <c r="A10" s="406"/>
      <c r="B10" s="344" t="str">
        <f>'Seguimiento Objetivos '!C10</f>
        <v>Objetivo Financiero 3</v>
      </c>
      <c r="C10" s="344" t="str">
        <f>'Seguimiento Objetivos '!D10</f>
        <v>Indicador Financiero 3</v>
      </c>
      <c r="D10" s="345"/>
      <c r="E10" s="345"/>
      <c r="F10" s="345"/>
      <c r="G10" s="345"/>
      <c r="H10" s="345"/>
      <c r="I10" s="345"/>
      <c r="J10" s="345"/>
      <c r="K10" s="2" t="s">
        <v>27</v>
      </c>
    </row>
    <row r="11" spans="1:11" ht="59.25" customHeight="1" thickBot="1" x14ac:dyDescent="0.35">
      <c r="A11" s="405" t="s">
        <v>32</v>
      </c>
      <c r="B11" s="344" t="str">
        <f>'Seguimiento Objetivos '!C11</f>
        <v>Objetivo Clientes 1</v>
      </c>
      <c r="C11" s="344" t="str">
        <f>'Seguimiento Objetivos '!D11</f>
        <v>Indicador Clientes 1</v>
      </c>
      <c r="D11" s="345"/>
      <c r="E11" s="345"/>
      <c r="F11" s="345"/>
      <c r="G11" s="345"/>
      <c r="H11" s="345"/>
      <c r="I11" s="345"/>
      <c r="J11" s="345"/>
    </row>
    <row r="12" spans="1:11" ht="39" customHeight="1" thickBot="1" x14ac:dyDescent="0.35">
      <c r="A12" s="406"/>
      <c r="B12" s="344" t="str">
        <f>'Seguimiento Objetivos '!C12</f>
        <v>Objetivo Clientes 2</v>
      </c>
      <c r="C12" s="344" t="str">
        <f>'Seguimiento Objetivos '!D12</f>
        <v>Indicador Clientes 2</v>
      </c>
      <c r="D12" s="345"/>
      <c r="E12" s="345"/>
      <c r="F12" s="345"/>
      <c r="G12" s="345"/>
      <c r="H12" s="345"/>
      <c r="I12" s="345"/>
      <c r="J12" s="345"/>
    </row>
    <row r="13" spans="1:11" ht="44.25" customHeight="1" thickBot="1" x14ac:dyDescent="0.35">
      <c r="A13" s="406"/>
      <c r="B13" s="346" t="str">
        <f>'Seguimiento Objetivos '!C13</f>
        <v>Objetivo Clientes 3</v>
      </c>
      <c r="C13" s="344" t="str">
        <f>'Seguimiento Objetivos '!D13</f>
        <v>Indicador Clientes 3</v>
      </c>
      <c r="D13" s="345"/>
      <c r="E13" s="345"/>
      <c r="F13" s="345"/>
      <c r="G13" s="345"/>
      <c r="H13" s="345"/>
      <c r="I13" s="345"/>
      <c r="J13" s="345"/>
    </row>
    <row r="14" spans="1:11" ht="54" customHeight="1" thickBot="1" x14ac:dyDescent="0.35">
      <c r="A14" s="478" t="s">
        <v>31</v>
      </c>
      <c r="B14" s="346" t="str">
        <f>'Seguimiento Objetivos '!C14</f>
        <v>Objetivo Procesos 1</v>
      </c>
      <c r="C14" s="346" t="str">
        <f>'Seguimiento Objetivos '!D14</f>
        <v>Indicador Procesos 1</v>
      </c>
      <c r="D14" s="345"/>
      <c r="E14" s="345"/>
      <c r="F14" s="345"/>
      <c r="G14" s="345"/>
      <c r="H14" s="345"/>
      <c r="I14" s="345"/>
      <c r="J14" s="345"/>
    </row>
    <row r="15" spans="1:11" ht="54.75" customHeight="1" thickBot="1" x14ac:dyDescent="0.35">
      <c r="A15" s="478"/>
      <c r="B15" s="346" t="str">
        <f>'Seguimiento Objetivos '!C15</f>
        <v>Objetivo Procesos 2</v>
      </c>
      <c r="C15" s="346" t="str">
        <f>'Seguimiento Objetivos '!D15</f>
        <v>Indicador Procesos 2</v>
      </c>
      <c r="D15" s="345"/>
      <c r="E15" s="345"/>
      <c r="F15" s="345"/>
      <c r="G15" s="345"/>
      <c r="H15" s="345"/>
      <c r="I15" s="345"/>
      <c r="J15" s="345"/>
    </row>
    <row r="16" spans="1:11" ht="49.5" customHeight="1" thickBot="1" x14ac:dyDescent="0.35">
      <c r="A16" s="478"/>
      <c r="B16" s="346" t="str">
        <f>'Seguimiento Objetivos '!C16</f>
        <v>Objetivo Procesos 3</v>
      </c>
      <c r="C16" s="346" t="str">
        <f>'Seguimiento Objetivos '!D16</f>
        <v>Indicador Procesos 3</v>
      </c>
      <c r="D16" s="345"/>
      <c r="E16" s="345"/>
      <c r="F16" s="345"/>
      <c r="G16" s="345"/>
      <c r="H16" s="345"/>
      <c r="I16" s="345"/>
      <c r="J16" s="345"/>
    </row>
    <row r="17" spans="1:10" ht="42.75" customHeight="1" thickBot="1" x14ac:dyDescent="0.35">
      <c r="A17" s="478"/>
      <c r="B17" s="346" t="str">
        <f>'Seguimiento Objetivos '!C17</f>
        <v>Objetivo Procesos 4</v>
      </c>
      <c r="C17" s="346" t="str">
        <f>'Seguimiento Objetivos '!D17</f>
        <v>Indicador Procesos 4</v>
      </c>
      <c r="D17" s="345"/>
      <c r="E17" s="345"/>
      <c r="F17" s="345"/>
      <c r="G17" s="345"/>
      <c r="H17" s="345"/>
      <c r="I17" s="345"/>
      <c r="J17" s="345"/>
    </row>
    <row r="18" spans="1:10" ht="42.75" customHeight="1" thickBot="1" x14ac:dyDescent="0.35">
      <c r="A18" s="478"/>
      <c r="B18" s="346" t="str">
        <f>'Seguimiento Objetivos '!C18</f>
        <v>Objetivo Procesos 5</v>
      </c>
      <c r="C18" s="346" t="str">
        <f>'Seguimiento Objetivos '!D18</f>
        <v>Indicador Procesos 5</v>
      </c>
      <c r="D18" s="345"/>
      <c r="E18" s="345"/>
      <c r="F18" s="345"/>
      <c r="G18" s="345"/>
      <c r="H18" s="345"/>
      <c r="I18" s="345"/>
      <c r="J18" s="345"/>
    </row>
    <row r="19" spans="1:10" ht="42.75" customHeight="1" thickBot="1" x14ac:dyDescent="0.35">
      <c r="A19" s="478"/>
      <c r="B19" s="346" t="str">
        <f>'Seguimiento Objetivos '!C19</f>
        <v>Objetivo Procesos 6</v>
      </c>
      <c r="C19" s="346" t="str">
        <f>'Seguimiento Objetivos '!D19</f>
        <v>Indicador Procesos 6</v>
      </c>
      <c r="D19" s="345"/>
      <c r="E19" s="345"/>
      <c r="F19" s="345"/>
      <c r="G19" s="345"/>
      <c r="H19" s="345"/>
      <c r="I19" s="345"/>
      <c r="J19" s="345"/>
    </row>
    <row r="20" spans="1:10" ht="42.75" customHeight="1" thickBot="1" x14ac:dyDescent="0.35">
      <c r="A20" s="478"/>
      <c r="B20" s="346" t="str">
        <f>'Seguimiento Objetivos '!C20</f>
        <v>Objetivo Procesos 7</v>
      </c>
      <c r="C20" s="346" t="str">
        <f>'Seguimiento Objetivos '!D20</f>
        <v>Indicador Procesos 7</v>
      </c>
      <c r="D20" s="345"/>
      <c r="E20" s="345"/>
      <c r="F20" s="345"/>
      <c r="G20" s="345"/>
      <c r="H20" s="345"/>
      <c r="I20" s="345"/>
      <c r="J20" s="345"/>
    </row>
    <row r="21" spans="1:10" ht="42.75" customHeight="1" thickBot="1" x14ac:dyDescent="0.35">
      <c r="A21" s="478"/>
      <c r="B21" s="346" t="str">
        <f>'Seguimiento Objetivos '!C21</f>
        <v>Objetivo Procesos 8</v>
      </c>
      <c r="C21" s="346" t="str">
        <f>'Seguimiento Objetivos '!D21</f>
        <v>Indicador Procesos 8</v>
      </c>
      <c r="D21" s="345"/>
      <c r="E21" s="345"/>
      <c r="F21" s="345"/>
      <c r="G21" s="345"/>
      <c r="H21" s="345"/>
      <c r="I21" s="345"/>
      <c r="J21" s="345"/>
    </row>
    <row r="22" spans="1:10" ht="42.75" customHeight="1" thickBot="1" x14ac:dyDescent="0.35">
      <c r="A22" s="479" t="s">
        <v>62</v>
      </c>
      <c r="B22" s="347" t="str">
        <f>'Seguimiento Objetivos '!C22</f>
        <v>Objetivo Aprendizaje 1</v>
      </c>
      <c r="C22" s="347" t="str">
        <f>'Seguimiento Objetivos '!D22</f>
        <v>Indicador Aprendizaje 1</v>
      </c>
      <c r="D22" s="345"/>
      <c r="E22" s="345"/>
      <c r="F22" s="345"/>
      <c r="G22" s="345"/>
      <c r="H22" s="345"/>
      <c r="I22" s="345"/>
      <c r="J22" s="345"/>
    </row>
    <row r="23" spans="1:10" ht="42.75" customHeight="1" thickBot="1" x14ac:dyDescent="0.35">
      <c r="A23" s="479"/>
      <c r="B23" s="347" t="str">
        <f>'Seguimiento Objetivos '!C23</f>
        <v>Objetivo Aprendizaje 2</v>
      </c>
      <c r="C23" s="347" t="str">
        <f>'Seguimiento Objetivos '!D23</f>
        <v>Indicador Aprendizaje 2</v>
      </c>
      <c r="D23" s="345"/>
      <c r="E23" s="345"/>
      <c r="F23" s="345"/>
      <c r="G23" s="345"/>
      <c r="H23" s="345"/>
      <c r="I23" s="345"/>
      <c r="J23" s="345"/>
    </row>
    <row r="24" spans="1:10" ht="42.75" customHeight="1" thickBot="1" x14ac:dyDescent="0.35">
      <c r="A24" s="479"/>
      <c r="B24" s="347" t="str">
        <f>'Seguimiento Objetivos '!C24</f>
        <v>Objetivo Aprendizaje 3</v>
      </c>
      <c r="C24" s="347" t="str">
        <f>'Seguimiento Objetivos '!D24</f>
        <v>Indicador Aprendizaje 3</v>
      </c>
      <c r="D24" s="345"/>
      <c r="E24" s="345"/>
      <c r="F24" s="345"/>
      <c r="G24" s="345"/>
      <c r="H24" s="345"/>
      <c r="I24" s="345"/>
      <c r="J24" s="345"/>
    </row>
    <row r="25" spans="1:10" ht="42.75" customHeight="1" thickBot="1" x14ac:dyDescent="0.35">
      <c r="A25" s="479"/>
      <c r="B25" s="347" t="str">
        <f>'Seguimiento Objetivos '!C25</f>
        <v>Objetivo Aprendizaje 4</v>
      </c>
      <c r="C25" s="347" t="str">
        <f>'Seguimiento Objetivos '!D25</f>
        <v>Indicador Aprendizaje 4</v>
      </c>
      <c r="D25" s="345"/>
      <c r="E25" s="345"/>
      <c r="F25" s="345"/>
      <c r="G25" s="345"/>
      <c r="H25" s="345"/>
      <c r="I25" s="345"/>
      <c r="J25" s="345"/>
    </row>
    <row r="26" spans="1:10" ht="60.75" customHeight="1" thickBot="1" x14ac:dyDescent="0.35">
      <c r="A26" s="479"/>
      <c r="B26" s="347" t="str">
        <f>'Seguimiento Objetivos '!C26</f>
        <v>Objetivo Aprendizaje 5</v>
      </c>
      <c r="C26" s="347" t="str">
        <f>'Seguimiento Objetivos '!D26</f>
        <v>Indicador Aprendizaje 5</v>
      </c>
      <c r="D26" s="345"/>
      <c r="E26" s="345"/>
      <c r="F26" s="345"/>
      <c r="G26" s="345"/>
      <c r="H26" s="345"/>
      <c r="I26" s="345"/>
      <c r="J26" s="345"/>
    </row>
    <row r="27" spans="1:10" ht="47.25" customHeight="1" x14ac:dyDescent="0.3">
      <c r="A27" s="479"/>
      <c r="B27" s="347" t="str">
        <f>'Seguimiento Objetivos '!C27</f>
        <v>Objetivo Aprendizaje 6</v>
      </c>
      <c r="C27" s="347" t="str">
        <f>'Seguimiento Objetivos '!D27</f>
        <v>Indicador Aprendizaje 6</v>
      </c>
      <c r="D27" s="348"/>
      <c r="E27" s="345"/>
      <c r="F27" s="345"/>
      <c r="G27" s="345"/>
      <c r="H27" s="345"/>
      <c r="I27" s="345"/>
      <c r="J27" s="345"/>
    </row>
  </sheetData>
  <sheetProtection selectLockedCells="1" selectUnlockedCells="1"/>
  <mergeCells count="9">
    <mergeCell ref="A14:A21"/>
    <mergeCell ref="A22:A27"/>
    <mergeCell ref="A8:A10"/>
    <mergeCell ref="A6:C6"/>
    <mergeCell ref="D3:J3"/>
    <mergeCell ref="D6:J6"/>
    <mergeCell ref="A5:E5"/>
    <mergeCell ref="F5:J5"/>
    <mergeCell ref="A11:A1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0" zoomScaleNormal="70" workbookViewId="0">
      <selection sqref="A1:D3"/>
    </sheetView>
  </sheetViews>
  <sheetFormatPr baseColWidth="10" defaultRowHeight="14.4" x14ac:dyDescent="0.3"/>
  <cols>
    <col min="1" max="1" width="2.6640625" style="48" customWidth="1"/>
    <col min="2" max="2" width="43.88671875" style="44" customWidth="1"/>
    <col min="3" max="3" width="32.88671875" customWidth="1"/>
    <col min="4" max="4" width="14.109375" style="40" customWidth="1"/>
    <col min="5" max="5" width="10.5546875" customWidth="1"/>
    <col min="6" max="6" width="12.88671875" customWidth="1"/>
    <col min="7" max="7" width="10.5546875" customWidth="1"/>
    <col min="8" max="8" width="10.33203125" customWidth="1"/>
  </cols>
  <sheetData>
    <row r="1" spans="1:7" ht="15" customHeight="1" x14ac:dyDescent="0.3">
      <c r="A1" s="492" t="s">
        <v>27</v>
      </c>
      <c r="B1" s="492"/>
      <c r="C1" s="492"/>
      <c r="D1" s="492"/>
      <c r="E1" s="61"/>
      <c r="F1" s="492"/>
      <c r="G1" s="492"/>
    </row>
    <row r="2" spans="1:7" ht="18" customHeight="1" x14ac:dyDescent="0.3">
      <c r="A2" s="492"/>
      <c r="B2" s="492"/>
      <c r="C2" s="492"/>
      <c r="D2" s="492"/>
      <c r="E2" s="61"/>
      <c r="F2" s="492"/>
      <c r="G2" s="492"/>
    </row>
    <row r="3" spans="1:7" ht="15.75" customHeight="1" thickBot="1" x14ac:dyDescent="0.35">
      <c r="A3" s="492"/>
      <c r="B3" s="492"/>
      <c r="C3" s="492"/>
      <c r="D3" s="492"/>
      <c r="E3" s="61"/>
      <c r="F3" s="493"/>
      <c r="G3" s="493"/>
    </row>
    <row r="4" spans="1:7" ht="23.25" customHeight="1" thickBot="1" x14ac:dyDescent="0.45">
      <c r="A4" s="46"/>
      <c r="B4" s="495" t="s">
        <v>48</v>
      </c>
      <c r="C4" s="495"/>
      <c r="D4" s="495"/>
      <c r="E4" s="495" t="s">
        <v>28</v>
      </c>
      <c r="F4" s="495"/>
      <c r="G4" s="495"/>
    </row>
    <row r="5" spans="1:7" ht="16.5" customHeight="1" thickBot="1" x14ac:dyDescent="0.35">
      <c r="A5" s="6"/>
      <c r="B5" s="212" t="str">
        <f>'Seguimiento Objetivos '!C7</f>
        <v>Objetivos Generales</v>
      </c>
      <c r="C5" s="213" t="str">
        <f>'Seguimiento Objetivos '!D7</f>
        <v>Indicador</v>
      </c>
      <c r="D5" s="214" t="s">
        <v>29</v>
      </c>
      <c r="E5" s="214">
        <v>2013</v>
      </c>
      <c r="F5" s="214">
        <v>2014</v>
      </c>
      <c r="G5" s="214">
        <v>2015</v>
      </c>
    </row>
    <row r="6" spans="1:7" ht="45.75" customHeight="1" thickBot="1" x14ac:dyDescent="0.35">
      <c r="A6" s="494" t="s">
        <v>27</v>
      </c>
      <c r="B6" s="149" t="str">
        <f>'Seguimiento Objetivos '!C8</f>
        <v>Objetivo Financiero 1</v>
      </c>
      <c r="C6" s="149" t="str">
        <f>'Seguimiento Objetivos '!D8</f>
        <v>Indicador Financiero 1</v>
      </c>
      <c r="D6" s="47">
        <v>10</v>
      </c>
      <c r="E6" s="47">
        <v>10</v>
      </c>
      <c r="F6" s="47">
        <v>12</v>
      </c>
      <c r="G6" s="47">
        <v>13</v>
      </c>
    </row>
    <row r="7" spans="1:7" ht="33" customHeight="1" thickBot="1" x14ac:dyDescent="0.35">
      <c r="A7" s="494"/>
      <c r="B7" s="149" t="str">
        <f>'Seguimiento Objetivos '!C9</f>
        <v>Objetivo Financiero 2</v>
      </c>
      <c r="C7" s="149" t="str">
        <f>'Seguimiento Objetivos '!D9</f>
        <v>Indicador Financiero 2</v>
      </c>
      <c r="D7" s="47">
        <v>0</v>
      </c>
      <c r="E7" s="47">
        <v>0</v>
      </c>
      <c r="F7" s="47">
        <v>0</v>
      </c>
      <c r="G7" s="47">
        <v>0</v>
      </c>
    </row>
    <row r="8" spans="1:7" ht="38.25" customHeight="1" thickBot="1" x14ac:dyDescent="0.35">
      <c r="A8" s="494"/>
      <c r="B8" s="149" t="str">
        <f>'Seguimiento Objetivos '!C10</f>
        <v>Objetivo Financiero 3</v>
      </c>
      <c r="C8" s="149" t="str">
        <f>'Seguimiento Objetivos '!D10</f>
        <v>Indicador Financiero 3</v>
      </c>
      <c r="D8" s="47">
        <v>0</v>
      </c>
      <c r="E8" s="47">
        <v>0</v>
      </c>
      <c r="F8" s="47">
        <v>0</v>
      </c>
      <c r="G8" s="47">
        <v>0</v>
      </c>
    </row>
    <row r="9" spans="1:7" ht="54.75" customHeight="1" thickBot="1" x14ac:dyDescent="0.35">
      <c r="A9" s="494"/>
      <c r="B9" s="149" t="str">
        <f>'Seguimiento Objetivos '!C11</f>
        <v>Objetivo Clientes 1</v>
      </c>
      <c r="C9" s="149" t="str">
        <f>'Seguimiento Objetivos '!D11</f>
        <v>Indicador Clientes 1</v>
      </c>
      <c r="D9" s="47">
        <v>0</v>
      </c>
      <c r="E9" s="47">
        <v>0</v>
      </c>
      <c r="F9" s="47">
        <v>0</v>
      </c>
      <c r="G9" s="47">
        <v>0</v>
      </c>
    </row>
    <row r="10" spans="1:7" ht="31.5" customHeight="1" thickBot="1" x14ac:dyDescent="0.35">
      <c r="A10" s="494"/>
      <c r="B10" s="149" t="str">
        <f>'Seguimiento Objetivos '!C12</f>
        <v>Objetivo Clientes 2</v>
      </c>
      <c r="C10" s="149" t="str">
        <f>'Seguimiento Objetivos '!D12</f>
        <v>Indicador Clientes 2</v>
      </c>
      <c r="D10" s="47">
        <v>0</v>
      </c>
      <c r="E10" s="47">
        <v>0</v>
      </c>
      <c r="F10" s="47">
        <v>0</v>
      </c>
      <c r="G10" s="47">
        <v>0</v>
      </c>
    </row>
    <row r="11" spans="1:7" ht="38.25" hidden="1" customHeight="1" x14ac:dyDescent="0.3">
      <c r="A11" s="494" t="s">
        <v>27</v>
      </c>
      <c r="B11" s="149" t="str">
        <f>'Seguimiento Objetivos '!C13</f>
        <v>Objetivo Clientes 3</v>
      </c>
      <c r="C11" s="149" t="str">
        <f>'Seguimiento Objetivos '!D13</f>
        <v>Indicador Clientes 3</v>
      </c>
      <c r="D11" s="47">
        <v>0</v>
      </c>
      <c r="E11" s="47">
        <v>0</v>
      </c>
      <c r="F11" s="47">
        <v>0</v>
      </c>
      <c r="G11" s="47">
        <v>0</v>
      </c>
    </row>
    <row r="12" spans="1:7" ht="35.25" hidden="1" customHeight="1" x14ac:dyDescent="0.3">
      <c r="A12" s="494"/>
      <c r="B12" s="149" t="str">
        <f>'Seguimiento Objetivos '!C14</f>
        <v>Objetivo Procesos 1</v>
      </c>
      <c r="C12" s="149" t="str">
        <f>'Seguimiento Objetivos '!D14</f>
        <v>Indicador Procesos 1</v>
      </c>
      <c r="D12" s="47">
        <v>0</v>
      </c>
      <c r="E12" s="47">
        <v>0</v>
      </c>
      <c r="F12" s="47">
        <v>0</v>
      </c>
      <c r="G12" s="47">
        <v>0</v>
      </c>
    </row>
    <row r="13" spans="1:7" ht="42" customHeight="1" thickBot="1" x14ac:dyDescent="0.35">
      <c r="A13" s="494"/>
      <c r="B13" s="149" t="str">
        <f>'Seguimiento Objetivos '!C15</f>
        <v>Objetivo Procesos 2</v>
      </c>
      <c r="C13" s="149" t="str">
        <f>'Seguimiento Objetivos '!D15</f>
        <v>Indicador Procesos 2</v>
      </c>
      <c r="D13" s="47">
        <v>0</v>
      </c>
      <c r="E13" s="47">
        <v>0</v>
      </c>
      <c r="F13" s="47">
        <v>0</v>
      </c>
      <c r="G13" s="47">
        <v>0</v>
      </c>
    </row>
    <row r="14" spans="1:7" ht="32.25" customHeight="1" thickBot="1" x14ac:dyDescent="0.35">
      <c r="A14" s="494"/>
      <c r="B14" s="149" t="str">
        <f>'Seguimiento Objetivos '!C16</f>
        <v>Objetivo Procesos 3</v>
      </c>
      <c r="C14" s="149" t="str">
        <f>'Seguimiento Objetivos '!D16</f>
        <v>Indicador Procesos 3</v>
      </c>
      <c r="D14" s="47">
        <v>0</v>
      </c>
      <c r="E14" s="47">
        <v>0</v>
      </c>
      <c r="F14" s="47">
        <v>0</v>
      </c>
      <c r="G14" s="47">
        <v>0</v>
      </c>
    </row>
    <row r="15" spans="1:7" ht="33" customHeight="1" thickBot="1" x14ac:dyDescent="0.35">
      <c r="A15" s="494"/>
      <c r="B15" s="149" t="str">
        <f>'Seguimiento Objetivos '!C17</f>
        <v>Objetivo Procesos 4</v>
      </c>
      <c r="C15" s="149" t="str">
        <f>'Seguimiento Objetivos '!D17</f>
        <v>Indicador Procesos 4</v>
      </c>
      <c r="D15" s="47">
        <v>0</v>
      </c>
      <c r="E15" s="47">
        <v>0</v>
      </c>
      <c r="F15" s="47">
        <v>0</v>
      </c>
      <c r="G15" s="47">
        <v>0</v>
      </c>
    </row>
    <row r="16" spans="1:7" ht="27.75" customHeight="1" thickBot="1" x14ac:dyDescent="0.35">
      <c r="A16" s="494"/>
      <c r="B16" s="149" t="str">
        <f>'Seguimiento Objetivos '!C18</f>
        <v>Objetivo Procesos 5</v>
      </c>
      <c r="C16" s="149" t="str">
        <f>'Seguimiento Objetivos '!D18</f>
        <v>Indicador Procesos 5</v>
      </c>
      <c r="D16" s="47">
        <v>0</v>
      </c>
      <c r="E16" s="47">
        <v>0</v>
      </c>
      <c r="F16" s="47">
        <v>0</v>
      </c>
      <c r="G16" s="47">
        <v>0</v>
      </c>
    </row>
    <row r="17" spans="1:7" ht="31.5" customHeight="1" thickBot="1" x14ac:dyDescent="0.35">
      <c r="A17" s="494"/>
      <c r="B17" s="149" t="str">
        <f>'Seguimiento Objetivos '!C19</f>
        <v>Objetivo Procesos 6</v>
      </c>
      <c r="C17" s="149" t="str">
        <f>'Seguimiento Objetivos '!D19</f>
        <v>Indicador Procesos 6</v>
      </c>
      <c r="D17" s="47">
        <v>0</v>
      </c>
      <c r="E17" s="47">
        <v>0</v>
      </c>
      <c r="F17" s="47">
        <v>0</v>
      </c>
      <c r="G17" s="47">
        <v>0</v>
      </c>
    </row>
    <row r="18" spans="1:7" ht="32.25" customHeight="1" thickBot="1" x14ac:dyDescent="0.35">
      <c r="A18"/>
      <c r="B18" s="149" t="str">
        <f>'Seguimiento Objetivos '!C20</f>
        <v>Objetivo Procesos 7</v>
      </c>
      <c r="C18" s="149" t="str">
        <f>'Seguimiento Objetivos '!D20</f>
        <v>Indicador Procesos 7</v>
      </c>
      <c r="D18" s="47">
        <v>0</v>
      </c>
      <c r="E18" s="47">
        <v>0</v>
      </c>
      <c r="F18" s="47">
        <v>0</v>
      </c>
      <c r="G18" s="47">
        <v>0</v>
      </c>
    </row>
    <row r="19" spans="1:7" ht="32.25" customHeight="1" thickBot="1" x14ac:dyDescent="0.35">
      <c r="A19"/>
      <c r="B19" s="149" t="str">
        <f>'Seguimiento Objetivos '!C21</f>
        <v>Objetivo Procesos 8</v>
      </c>
      <c r="C19" s="149" t="str">
        <f>'Seguimiento Objetivos '!D21</f>
        <v>Indicador Procesos 8</v>
      </c>
      <c r="D19" s="47">
        <v>0</v>
      </c>
      <c r="E19" s="47">
        <v>0</v>
      </c>
      <c r="F19" s="47">
        <v>0</v>
      </c>
      <c r="G19" s="47">
        <v>0</v>
      </c>
    </row>
    <row r="20" spans="1:7" ht="37.5" customHeight="1" thickBot="1" x14ac:dyDescent="0.35">
      <c r="A20"/>
      <c r="B20" s="149" t="str">
        <f>'Seguimiento Objetivos '!C22</f>
        <v>Objetivo Aprendizaje 1</v>
      </c>
      <c r="C20" s="149" t="str">
        <f>'Seguimiento Objetivos '!D22</f>
        <v>Indicador Aprendizaje 1</v>
      </c>
      <c r="D20" s="150">
        <v>0</v>
      </c>
      <c r="E20" s="47">
        <v>0</v>
      </c>
      <c r="F20" s="47">
        <v>0</v>
      </c>
      <c r="G20" s="47">
        <v>0</v>
      </c>
    </row>
    <row r="21" spans="1:7" ht="28.2" thickBot="1" x14ac:dyDescent="0.35">
      <c r="B21" s="149" t="str">
        <f>'Seguimiento Objetivos '!C23</f>
        <v>Objetivo Aprendizaje 2</v>
      </c>
      <c r="C21" s="149" t="str">
        <f>'Seguimiento Objetivos '!D23</f>
        <v>Indicador Aprendizaje 2</v>
      </c>
      <c r="D21" s="150">
        <v>0</v>
      </c>
      <c r="E21" s="47">
        <v>0</v>
      </c>
      <c r="F21" s="47">
        <v>0</v>
      </c>
      <c r="G21" s="47">
        <v>0</v>
      </c>
    </row>
    <row r="22" spans="1:7" ht="28.2" thickBot="1" x14ac:dyDescent="0.35">
      <c r="B22" s="149" t="str">
        <f>'Seguimiento Objetivos '!C24</f>
        <v>Objetivo Aprendizaje 3</v>
      </c>
      <c r="C22" s="149" t="str">
        <f>'Seguimiento Objetivos '!D24</f>
        <v>Indicador Aprendizaje 3</v>
      </c>
      <c r="D22" s="150">
        <v>0</v>
      </c>
      <c r="E22" s="47">
        <v>0</v>
      </c>
      <c r="F22" s="47">
        <v>0</v>
      </c>
      <c r="G22" s="47">
        <v>0</v>
      </c>
    </row>
    <row r="23" spans="1:7" ht="42" thickBot="1" x14ac:dyDescent="0.35">
      <c r="B23" s="149" t="str">
        <f>'Seguimiento Objetivos '!C25</f>
        <v>Objetivo Aprendizaje 4</v>
      </c>
      <c r="C23" s="149" t="str">
        <f>'Seguimiento Objetivos '!D25</f>
        <v>Indicador Aprendizaje 4</v>
      </c>
      <c r="D23" s="150">
        <v>0</v>
      </c>
      <c r="E23" s="47">
        <v>0</v>
      </c>
      <c r="F23" s="47">
        <v>0</v>
      </c>
      <c r="G23" s="47">
        <v>0</v>
      </c>
    </row>
    <row r="24" spans="1:7" ht="18" thickBot="1" x14ac:dyDescent="0.35">
      <c r="B24" s="149" t="str">
        <f>'Seguimiento Objetivos '!C26</f>
        <v>Objetivo Aprendizaje 5</v>
      </c>
      <c r="C24" s="149" t="str">
        <f>'Seguimiento Objetivos '!D26</f>
        <v>Indicador Aprendizaje 5</v>
      </c>
      <c r="D24" s="150">
        <v>0</v>
      </c>
      <c r="E24" s="47">
        <v>0</v>
      </c>
      <c r="F24" s="47">
        <v>0</v>
      </c>
      <c r="G24" s="47">
        <v>0</v>
      </c>
    </row>
    <row r="25" spans="1:7" ht="18" thickBot="1" x14ac:dyDescent="0.35">
      <c r="B25" s="204" t="str">
        <f>'Seguimiento Objetivos '!C27</f>
        <v>Objetivo Aprendizaje 6</v>
      </c>
      <c r="C25" s="204" t="str">
        <f>'Seguimiento Objetivos '!D27</f>
        <v>Indicador Aprendizaje 6</v>
      </c>
      <c r="D25" s="150">
        <v>0</v>
      </c>
      <c r="E25" s="47">
        <v>0</v>
      </c>
      <c r="F25" s="47">
        <v>0</v>
      </c>
      <c r="G25" s="47">
        <v>0</v>
      </c>
    </row>
  </sheetData>
  <sheetProtection selectLockedCells="1" selectUnlockedCells="1"/>
  <mergeCells count="6">
    <mergeCell ref="F1:G3"/>
    <mergeCell ref="A6:A10"/>
    <mergeCell ref="A11:A17"/>
    <mergeCell ref="A1:D3"/>
    <mergeCell ref="B4:D4"/>
    <mergeCell ref="E4:G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0"/>
  <sheetViews>
    <sheetView zoomScale="70" zoomScaleNormal="70" workbookViewId="0">
      <selection activeCell="M17" sqref="M17:M18"/>
    </sheetView>
  </sheetViews>
  <sheetFormatPr baseColWidth="10" defaultColWidth="9.109375" defaultRowHeight="14.4" x14ac:dyDescent="0.3"/>
  <cols>
    <col min="1" max="1" width="2.44140625" customWidth="1"/>
    <col min="2" max="2" width="5.5546875" customWidth="1"/>
    <col min="3" max="3" width="49.88671875" style="78" customWidth="1"/>
    <col min="4" max="4" width="21.88671875" customWidth="1"/>
    <col min="5" max="5" width="12.5546875" customWidth="1"/>
    <col min="6" max="40" width="6.6640625" customWidth="1"/>
    <col min="41" max="41" width="7.44140625" customWidth="1"/>
    <col min="42" max="44" width="6.6640625" customWidth="1"/>
    <col min="45" max="45" width="3.33203125" customWidth="1"/>
    <col min="46" max="46" width="10.5546875" customWidth="1"/>
  </cols>
  <sheetData>
    <row r="1" spans="1:45" ht="15" thickBot="1" x14ac:dyDescent="0.35"/>
    <row r="2" spans="1:45" ht="33" customHeight="1" x14ac:dyDescent="0.3">
      <c r="B2" s="79"/>
      <c r="C2" s="80" t="s">
        <v>27</v>
      </c>
      <c r="D2" s="531" t="s">
        <v>27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3"/>
      <c r="AS2" s="153"/>
    </row>
    <row r="3" spans="1:45" ht="9" customHeight="1" thickBot="1" x14ac:dyDescent="0.35">
      <c r="B3" s="81"/>
      <c r="C3" s="510" t="s">
        <v>27</v>
      </c>
      <c r="D3" s="82" t="s">
        <v>27</v>
      </c>
      <c r="E3" s="169"/>
      <c r="F3" s="170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154"/>
    </row>
    <row r="4" spans="1:45" ht="27.6" customHeight="1" thickBot="1" x14ac:dyDescent="0.45">
      <c r="B4" s="81"/>
      <c r="C4" s="510"/>
      <c r="E4" s="125" t="s">
        <v>39</v>
      </c>
      <c r="F4" s="157"/>
      <c r="G4" s="83"/>
      <c r="H4" s="83"/>
      <c r="I4" s="83"/>
      <c r="J4" s="83"/>
      <c r="K4" s="536" t="s">
        <v>276</v>
      </c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8"/>
      <c r="AF4" s="535"/>
      <c r="AG4" s="535"/>
      <c r="AH4" s="535"/>
      <c r="AI4" s="535"/>
      <c r="AJ4" s="535"/>
      <c r="AK4" s="535"/>
      <c r="AL4" s="535"/>
      <c r="AM4" s="535"/>
      <c r="AN4" s="535"/>
      <c r="AO4" s="535"/>
      <c r="AP4" s="535"/>
      <c r="AQ4" s="535"/>
      <c r="AR4" s="535"/>
      <c r="AS4" s="154"/>
    </row>
    <row r="5" spans="1:45" ht="13.5" customHeight="1" thickBot="1" x14ac:dyDescent="0.35">
      <c r="A5" s="153"/>
      <c r="B5" s="520"/>
      <c r="C5" s="520"/>
      <c r="D5" s="521"/>
      <c r="E5" s="84" t="s">
        <v>40</v>
      </c>
      <c r="F5" s="85"/>
      <c r="G5" s="519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520"/>
      <c r="AR5" s="520"/>
      <c r="AS5" s="154"/>
    </row>
    <row r="6" spans="1:45" s="130" customFormat="1" ht="18.600000000000001" thickBot="1" x14ac:dyDescent="0.4">
      <c r="A6" s="173"/>
      <c r="B6" s="174" t="s">
        <v>41</v>
      </c>
      <c r="C6" s="175" t="s">
        <v>42</v>
      </c>
      <c r="D6" s="176" t="s">
        <v>43</v>
      </c>
      <c r="E6" s="177" t="s">
        <v>45</v>
      </c>
      <c r="F6" s="511">
        <v>41518</v>
      </c>
      <c r="G6" s="512"/>
      <c r="H6" s="512"/>
      <c r="I6" s="513"/>
      <c r="J6" s="514">
        <f>F6+31</f>
        <v>41549</v>
      </c>
      <c r="K6" s="515"/>
      <c r="L6" s="515"/>
      <c r="M6" s="516"/>
      <c r="N6" s="511">
        <f>J6+31</f>
        <v>41580</v>
      </c>
      <c r="O6" s="512"/>
      <c r="P6" s="512"/>
      <c r="Q6" s="512"/>
      <c r="R6" s="513"/>
      <c r="S6" s="178">
        <f>N6+31</f>
        <v>41611</v>
      </c>
      <c r="T6" s="179"/>
      <c r="U6" s="179"/>
      <c r="V6" s="179"/>
      <c r="W6" s="511"/>
      <c r="X6" s="512"/>
      <c r="Y6" s="512"/>
      <c r="Z6" s="512"/>
      <c r="AA6" s="513"/>
      <c r="AB6" s="180"/>
      <c r="AC6" s="181"/>
      <c r="AD6" s="181"/>
      <c r="AE6" s="182"/>
      <c r="AF6" s="517"/>
      <c r="AG6" s="518"/>
      <c r="AH6" s="518"/>
      <c r="AI6" s="518"/>
      <c r="AJ6" s="511"/>
      <c r="AK6" s="512"/>
      <c r="AL6" s="512"/>
      <c r="AM6" s="512"/>
      <c r="AN6" s="512"/>
      <c r="AO6" s="511"/>
      <c r="AP6" s="512"/>
      <c r="AQ6" s="512"/>
      <c r="AR6" s="512"/>
      <c r="AS6" s="173"/>
    </row>
    <row r="7" spans="1:45" s="93" customFormat="1" ht="15" thickBot="1" x14ac:dyDescent="0.35">
      <c r="A7" s="156"/>
      <c r="B7" s="168"/>
      <c r="C7" s="151"/>
      <c r="D7" s="86" t="s">
        <v>27</v>
      </c>
      <c r="E7" s="126"/>
      <c r="F7" s="87">
        <v>38236</v>
      </c>
      <c r="G7" s="88">
        <f t="shared" ref="G7:V7" si="0">F7+7</f>
        <v>38243</v>
      </c>
      <c r="H7" s="88">
        <f t="shared" si="0"/>
        <v>38250</v>
      </c>
      <c r="I7" s="89">
        <f t="shared" si="0"/>
        <v>38257</v>
      </c>
      <c r="J7" s="90">
        <f t="shared" si="0"/>
        <v>38264</v>
      </c>
      <c r="K7" s="88">
        <f t="shared" si="0"/>
        <v>38271</v>
      </c>
      <c r="L7" s="88">
        <f t="shared" si="0"/>
        <v>38278</v>
      </c>
      <c r="M7" s="91">
        <f t="shared" si="0"/>
        <v>38285</v>
      </c>
      <c r="N7" s="92">
        <f t="shared" si="0"/>
        <v>38292</v>
      </c>
      <c r="O7" s="88">
        <f t="shared" si="0"/>
        <v>38299</v>
      </c>
      <c r="P7" s="88">
        <f t="shared" si="0"/>
        <v>38306</v>
      </c>
      <c r="Q7" s="88">
        <f t="shared" si="0"/>
        <v>38313</v>
      </c>
      <c r="R7" s="89">
        <f t="shared" si="0"/>
        <v>38320</v>
      </c>
      <c r="S7" s="90">
        <f t="shared" si="0"/>
        <v>38327</v>
      </c>
      <c r="T7" s="88">
        <f t="shared" si="0"/>
        <v>38334</v>
      </c>
      <c r="U7" s="88">
        <f t="shared" si="0"/>
        <v>38341</v>
      </c>
      <c r="V7" s="91">
        <f t="shared" si="0"/>
        <v>38348</v>
      </c>
      <c r="W7" s="87"/>
      <c r="X7" s="88"/>
      <c r="Y7" s="88"/>
      <c r="Z7" s="88"/>
      <c r="AA7" s="89"/>
      <c r="AB7" s="90"/>
      <c r="AC7" s="88"/>
      <c r="AD7" s="88"/>
      <c r="AE7" s="91"/>
      <c r="AF7" s="87"/>
      <c r="AG7" s="88"/>
      <c r="AH7" s="88"/>
      <c r="AI7" s="89"/>
      <c r="AJ7" s="90"/>
      <c r="AK7" s="88"/>
      <c r="AL7" s="88"/>
      <c r="AM7" s="88"/>
      <c r="AN7" s="91"/>
      <c r="AO7" s="87"/>
      <c r="AP7" s="88"/>
      <c r="AQ7" s="88"/>
      <c r="AR7" s="91"/>
      <c r="AS7" s="154"/>
    </row>
    <row r="8" spans="1:45" s="93" customFormat="1" ht="18.75" customHeight="1" x14ac:dyDescent="0.3">
      <c r="A8" s="156"/>
      <c r="B8" s="507">
        <v>1</v>
      </c>
      <c r="C8" s="499" t="s">
        <v>248</v>
      </c>
      <c r="D8" s="501" t="s">
        <v>44</v>
      </c>
      <c r="E8" s="127" t="s">
        <v>46</v>
      </c>
      <c r="F8" s="97"/>
      <c r="G8" s="95">
        <v>1</v>
      </c>
      <c r="H8" s="95"/>
      <c r="I8" s="96"/>
      <c r="J8" s="97"/>
      <c r="K8" s="95">
        <v>1</v>
      </c>
      <c r="L8" s="95">
        <v>1</v>
      </c>
      <c r="M8" s="98"/>
      <c r="N8" s="94"/>
      <c r="O8" s="95"/>
      <c r="P8" s="95"/>
      <c r="Q8" s="95"/>
      <c r="R8" s="96"/>
      <c r="S8" s="97"/>
      <c r="T8" s="95"/>
      <c r="U8" s="95"/>
      <c r="V8" s="98"/>
      <c r="W8" s="94"/>
      <c r="X8" s="95"/>
      <c r="Y8" s="95"/>
      <c r="Z8" s="95"/>
      <c r="AA8" s="96"/>
      <c r="AB8" s="97"/>
      <c r="AC8" s="95"/>
      <c r="AD8" s="95"/>
      <c r="AE8" s="98"/>
      <c r="AF8" s="94"/>
      <c r="AG8" s="95"/>
      <c r="AH8" s="95"/>
      <c r="AI8" s="96"/>
      <c r="AJ8" s="97"/>
      <c r="AK8" s="95"/>
      <c r="AL8" s="95"/>
      <c r="AM8" s="95"/>
      <c r="AN8" s="98"/>
      <c r="AO8" s="94"/>
      <c r="AP8" s="95"/>
      <c r="AQ8" s="95"/>
      <c r="AR8" s="98"/>
      <c r="AS8" s="154"/>
    </row>
    <row r="9" spans="1:45" s="93" customFormat="1" ht="18.75" customHeight="1" thickBot="1" x14ac:dyDescent="0.35">
      <c r="A9" s="156"/>
      <c r="B9" s="507"/>
      <c r="C9" s="500"/>
      <c r="D9" s="502"/>
      <c r="E9" s="127" t="s">
        <v>3</v>
      </c>
      <c r="F9" s="102"/>
      <c r="G9" s="100"/>
      <c r="H9" s="100"/>
      <c r="I9" s="101"/>
      <c r="J9" s="102"/>
      <c r="K9" s="100"/>
      <c r="L9" s="100"/>
      <c r="M9" s="103"/>
      <c r="N9" s="99"/>
      <c r="O9" s="100"/>
      <c r="P9" s="100"/>
      <c r="Q9" s="100"/>
      <c r="R9" s="101"/>
      <c r="S9" s="102"/>
      <c r="T9" s="100"/>
      <c r="U9" s="100"/>
      <c r="V9" s="103"/>
      <c r="W9" s="99"/>
      <c r="X9" s="100"/>
      <c r="Y9" s="100"/>
      <c r="Z9" s="100"/>
      <c r="AA9" s="101"/>
      <c r="AB9" s="102"/>
      <c r="AC9" s="100"/>
      <c r="AD9" s="100"/>
      <c r="AE9" s="103"/>
      <c r="AF9" s="99"/>
      <c r="AG9" s="100"/>
      <c r="AH9" s="100"/>
      <c r="AI9" s="101"/>
      <c r="AJ9" s="102"/>
      <c r="AK9" s="100"/>
      <c r="AL9" s="100"/>
      <c r="AM9" s="100"/>
      <c r="AN9" s="103"/>
      <c r="AO9" s="99"/>
      <c r="AP9" s="100"/>
      <c r="AQ9" s="100"/>
      <c r="AR9" s="103"/>
      <c r="AS9" s="154"/>
    </row>
    <row r="10" spans="1:45" s="93" customFormat="1" ht="18.75" customHeight="1" x14ac:dyDescent="0.3">
      <c r="A10" s="156"/>
      <c r="B10" s="508">
        <v>2</v>
      </c>
      <c r="C10" s="499" t="str">
        <f>'Seguimiento Objetivos '!F10</f>
        <v>Iniciativa 2</v>
      </c>
      <c r="D10" s="509" t="s">
        <v>27</v>
      </c>
      <c r="E10" s="127" t="s">
        <v>46</v>
      </c>
      <c r="F10" s="102"/>
      <c r="G10" s="100"/>
      <c r="H10" s="100"/>
      <c r="I10" s="101"/>
      <c r="J10" s="102"/>
      <c r="K10" s="100"/>
      <c r="L10" s="100"/>
      <c r="M10" s="103"/>
      <c r="N10" s="99"/>
      <c r="O10" s="100"/>
      <c r="P10" s="100"/>
      <c r="Q10" s="100"/>
      <c r="R10" s="101"/>
      <c r="S10" s="102"/>
      <c r="T10" s="100"/>
      <c r="U10" s="100"/>
      <c r="V10" s="103"/>
      <c r="W10" s="99"/>
      <c r="X10" s="100"/>
      <c r="Y10" s="100"/>
      <c r="Z10" s="100"/>
      <c r="AA10" s="101"/>
      <c r="AB10" s="102"/>
      <c r="AC10" s="100"/>
      <c r="AD10" s="100"/>
      <c r="AE10" s="103"/>
      <c r="AF10" s="99"/>
      <c r="AG10" s="100"/>
      <c r="AH10" s="100"/>
      <c r="AI10" s="101"/>
      <c r="AJ10" s="102"/>
      <c r="AK10" s="100"/>
      <c r="AL10" s="100"/>
      <c r="AM10" s="100"/>
      <c r="AN10" s="103"/>
      <c r="AO10" s="99"/>
      <c r="AP10" s="100"/>
      <c r="AQ10" s="100"/>
      <c r="AR10" s="103"/>
      <c r="AS10" s="154"/>
    </row>
    <row r="11" spans="1:45" s="93" customFormat="1" ht="18.75" customHeight="1" thickBot="1" x14ac:dyDescent="0.35">
      <c r="A11" s="156"/>
      <c r="B11" s="508"/>
      <c r="C11" s="500"/>
      <c r="D11" s="502"/>
      <c r="E11" s="127" t="s">
        <v>3</v>
      </c>
      <c r="F11" s="102"/>
      <c r="G11" s="100"/>
      <c r="H11" s="100"/>
      <c r="I11" s="101"/>
      <c r="J11" s="102"/>
      <c r="K11" s="100"/>
      <c r="L11" s="100"/>
      <c r="M11" s="103"/>
      <c r="N11" s="99"/>
      <c r="O11" s="100"/>
      <c r="P11" s="100"/>
      <c r="Q11" s="100"/>
      <c r="R11" s="101"/>
      <c r="S11" s="102"/>
      <c r="T11" s="100"/>
      <c r="U11" s="100"/>
      <c r="V11" s="103"/>
      <c r="W11" s="99"/>
      <c r="X11" s="100"/>
      <c r="Y11" s="100"/>
      <c r="Z11" s="100"/>
      <c r="AA11" s="101"/>
      <c r="AB11" s="102"/>
      <c r="AC11" s="100"/>
      <c r="AD11" s="100"/>
      <c r="AE11" s="103"/>
      <c r="AF11" s="99"/>
      <c r="AG11" s="100"/>
      <c r="AH11" s="100"/>
      <c r="AI11" s="101"/>
      <c r="AJ11" s="102"/>
      <c r="AK11" s="100"/>
      <c r="AL11" s="100"/>
      <c r="AM11" s="100"/>
      <c r="AN11" s="103"/>
      <c r="AO11" s="99"/>
      <c r="AP11" s="100"/>
      <c r="AQ11" s="100"/>
      <c r="AR11" s="103"/>
      <c r="AS11" s="154"/>
    </row>
    <row r="12" spans="1:45" ht="18.75" customHeight="1" x14ac:dyDescent="0.3">
      <c r="A12" s="154"/>
      <c r="B12" s="506">
        <v>3</v>
      </c>
      <c r="C12" s="499" t="str">
        <f>'Seguimiento Objetivos '!F12</f>
        <v>Iniciativa 4</v>
      </c>
      <c r="D12" s="501" t="s">
        <v>27</v>
      </c>
      <c r="E12" s="127" t="s">
        <v>46</v>
      </c>
      <c r="F12" s="112"/>
      <c r="G12" s="105"/>
      <c r="H12" s="105"/>
      <c r="I12" s="106"/>
      <c r="J12" s="107"/>
      <c r="K12" s="108"/>
      <c r="L12" s="108"/>
      <c r="M12" s="109"/>
      <c r="N12" s="110"/>
      <c r="O12" s="108"/>
      <c r="P12" s="108"/>
      <c r="Q12" s="108"/>
      <c r="R12" s="106"/>
      <c r="S12" s="107"/>
      <c r="T12" s="105"/>
      <c r="U12" s="108"/>
      <c r="V12" s="111"/>
      <c r="W12" s="104"/>
      <c r="X12" s="105"/>
      <c r="Y12" s="105"/>
      <c r="Z12" s="105"/>
      <c r="AA12" s="106"/>
      <c r="AB12" s="112"/>
      <c r="AC12" s="105"/>
      <c r="AD12" s="105"/>
      <c r="AE12" s="109"/>
      <c r="AF12" s="104"/>
      <c r="AG12" s="105"/>
      <c r="AH12" s="105"/>
      <c r="AI12" s="106"/>
      <c r="AJ12" s="112"/>
      <c r="AK12" s="105"/>
      <c r="AL12" s="105"/>
      <c r="AM12" s="105"/>
      <c r="AN12" s="111"/>
      <c r="AO12" s="104"/>
      <c r="AP12" s="105"/>
      <c r="AQ12" s="105"/>
      <c r="AR12" s="111"/>
      <c r="AS12" s="154"/>
    </row>
    <row r="13" spans="1:45" ht="18.75" customHeight="1" thickBot="1" x14ac:dyDescent="0.35">
      <c r="A13" s="154"/>
      <c r="B13" s="504"/>
      <c r="C13" s="500"/>
      <c r="D13" s="502"/>
      <c r="E13" s="127" t="s">
        <v>3</v>
      </c>
      <c r="F13" s="116"/>
      <c r="G13" s="114"/>
      <c r="H13" s="114"/>
      <c r="I13" s="115"/>
      <c r="J13" s="116"/>
      <c r="K13" s="114"/>
      <c r="L13" s="114"/>
      <c r="M13" s="117"/>
      <c r="N13" s="118"/>
      <c r="O13" s="114"/>
      <c r="P13" s="114"/>
      <c r="Q13" s="114"/>
      <c r="R13" s="115"/>
      <c r="S13" s="116"/>
      <c r="T13" s="114"/>
      <c r="U13" s="114"/>
      <c r="V13" s="117"/>
      <c r="W13" s="113"/>
      <c r="X13" s="114"/>
      <c r="Y13" s="114"/>
      <c r="Z13" s="114"/>
      <c r="AA13" s="115"/>
      <c r="AB13" s="116"/>
      <c r="AC13" s="114"/>
      <c r="AD13" s="114"/>
      <c r="AE13" s="117"/>
      <c r="AF13" s="113"/>
      <c r="AG13" s="114"/>
      <c r="AH13" s="114"/>
      <c r="AI13" s="115"/>
      <c r="AJ13" s="116"/>
      <c r="AK13" s="114"/>
      <c r="AL13" s="114"/>
      <c r="AM13" s="114"/>
      <c r="AN13" s="117"/>
      <c r="AO13" s="113"/>
      <c r="AP13" s="114"/>
      <c r="AQ13" s="114"/>
      <c r="AR13" s="117"/>
      <c r="AS13" s="154"/>
    </row>
    <row r="14" spans="1:45" ht="18.75" customHeight="1" x14ac:dyDescent="0.3">
      <c r="A14" s="154"/>
      <c r="B14" s="504">
        <v>4</v>
      </c>
      <c r="C14" s="499" t="str">
        <f>'Seguimiento Objetivos '!F14</f>
        <v>Iniciativa 6</v>
      </c>
      <c r="D14" s="501" t="s">
        <v>27</v>
      </c>
      <c r="E14" s="127" t="s">
        <v>46</v>
      </c>
      <c r="F14" s="116"/>
      <c r="G14" s="114"/>
      <c r="H14" s="114"/>
      <c r="I14" s="115"/>
      <c r="J14" s="116"/>
      <c r="K14" s="45"/>
      <c r="L14" s="45"/>
      <c r="M14" s="119"/>
      <c r="N14" s="118"/>
      <c r="O14" s="45"/>
      <c r="P14" s="45"/>
      <c r="Q14" s="45"/>
      <c r="R14" s="115"/>
      <c r="S14" s="120"/>
      <c r="T14" s="114"/>
      <c r="U14" s="45"/>
      <c r="V14" s="117"/>
      <c r="W14" s="113"/>
      <c r="X14" s="114"/>
      <c r="Y14" s="114"/>
      <c r="Z14" s="114"/>
      <c r="AA14" s="115"/>
      <c r="AB14" s="116"/>
      <c r="AC14" s="114"/>
      <c r="AD14" s="114"/>
      <c r="AE14" s="119"/>
      <c r="AF14" s="113"/>
      <c r="AG14" s="114"/>
      <c r="AH14" s="114"/>
      <c r="AI14" s="115"/>
      <c r="AJ14" s="116"/>
      <c r="AK14" s="114"/>
      <c r="AL14" s="114"/>
      <c r="AM14" s="114"/>
      <c r="AN14" s="117"/>
      <c r="AO14" s="113"/>
      <c r="AP14" s="114"/>
      <c r="AQ14" s="114"/>
      <c r="AR14" s="117"/>
      <c r="AS14" s="154"/>
    </row>
    <row r="15" spans="1:45" ht="18.75" customHeight="1" thickBot="1" x14ac:dyDescent="0.35">
      <c r="A15" s="154"/>
      <c r="B15" s="504"/>
      <c r="C15" s="500"/>
      <c r="D15" s="502"/>
      <c r="E15" s="127" t="s">
        <v>3</v>
      </c>
      <c r="F15" s="116"/>
      <c r="G15" s="114"/>
      <c r="H15" s="114"/>
      <c r="I15" s="115"/>
      <c r="J15" s="116"/>
      <c r="K15" s="114"/>
      <c r="L15" s="114"/>
      <c r="M15" s="117"/>
      <c r="N15" s="118"/>
      <c r="O15" s="114"/>
      <c r="P15" s="114"/>
      <c r="Q15" s="114"/>
      <c r="R15" s="115"/>
      <c r="S15" s="116"/>
      <c r="T15" s="114"/>
      <c r="U15" s="114"/>
      <c r="V15" s="117"/>
      <c r="W15" s="113"/>
      <c r="X15" s="114"/>
      <c r="Y15" s="114"/>
      <c r="Z15" s="114"/>
      <c r="AA15" s="115"/>
      <c r="AB15" s="116"/>
      <c r="AC15" s="114"/>
      <c r="AD15" s="114"/>
      <c r="AE15" s="117"/>
      <c r="AF15" s="113"/>
      <c r="AG15" s="114"/>
      <c r="AH15" s="114"/>
      <c r="AI15" s="115"/>
      <c r="AJ15" s="116"/>
      <c r="AK15" s="114"/>
      <c r="AL15" s="114"/>
      <c r="AM15" s="114"/>
      <c r="AN15" s="117"/>
      <c r="AO15" s="113"/>
      <c r="AP15" s="114"/>
      <c r="AQ15" s="114"/>
      <c r="AR15" s="117"/>
      <c r="AS15" s="154"/>
    </row>
    <row r="16" spans="1:45" ht="18.75" customHeight="1" x14ac:dyDescent="0.3">
      <c r="A16" s="154"/>
      <c r="B16" s="505">
        <v>5</v>
      </c>
      <c r="C16" s="499" t="str">
        <f>'Seguimiento Objetivos '!F16</f>
        <v>Iniciativa 8</v>
      </c>
      <c r="D16" s="501" t="s">
        <v>27</v>
      </c>
      <c r="E16" s="127" t="s">
        <v>46</v>
      </c>
      <c r="F16" s="116"/>
      <c r="G16" s="114"/>
      <c r="H16" s="114"/>
      <c r="I16" s="115"/>
      <c r="J16" s="116"/>
      <c r="K16" s="114"/>
      <c r="L16" s="114"/>
      <c r="M16" s="117"/>
      <c r="N16" s="118"/>
      <c r="O16" s="114"/>
      <c r="P16" s="114"/>
      <c r="Q16" s="114"/>
      <c r="R16" s="115"/>
      <c r="S16" s="116"/>
      <c r="T16" s="114"/>
      <c r="U16" s="114"/>
      <c r="V16" s="117"/>
      <c r="W16" s="113"/>
      <c r="X16" s="114"/>
      <c r="Y16" s="114"/>
      <c r="Z16" s="114"/>
      <c r="AA16" s="115"/>
      <c r="AB16" s="116"/>
      <c r="AC16" s="114"/>
      <c r="AD16" s="114"/>
      <c r="AE16" s="117"/>
      <c r="AF16" s="113"/>
      <c r="AG16" s="114"/>
      <c r="AH16" s="114"/>
      <c r="AI16" s="115"/>
      <c r="AJ16" s="116"/>
      <c r="AK16" s="114"/>
      <c r="AL16" s="114"/>
      <c r="AM16" s="114"/>
      <c r="AN16" s="117"/>
      <c r="AO16" s="113"/>
      <c r="AP16" s="114"/>
      <c r="AQ16" s="114"/>
      <c r="AR16" s="117"/>
      <c r="AS16" s="154"/>
    </row>
    <row r="17" spans="1:45" ht="21.75" customHeight="1" thickBot="1" x14ac:dyDescent="0.35">
      <c r="A17" s="154"/>
      <c r="B17" s="506"/>
      <c r="C17" s="500"/>
      <c r="D17" s="502"/>
      <c r="E17" s="127" t="s">
        <v>3</v>
      </c>
      <c r="F17" s="116"/>
      <c r="G17" s="114"/>
      <c r="H17" s="114"/>
      <c r="I17" s="115"/>
      <c r="J17" s="116"/>
      <c r="K17" s="114"/>
      <c r="L17" s="114"/>
      <c r="M17" s="117"/>
      <c r="N17" s="118"/>
      <c r="O17" s="114"/>
      <c r="P17" s="114"/>
      <c r="Q17" s="114"/>
      <c r="R17" s="115"/>
      <c r="S17" s="116"/>
      <c r="T17" s="114"/>
      <c r="U17" s="114"/>
      <c r="V17" s="117"/>
      <c r="W17" s="113"/>
      <c r="X17" s="114"/>
      <c r="Y17" s="114"/>
      <c r="Z17" s="114"/>
      <c r="AA17" s="115"/>
      <c r="AB17" s="116"/>
      <c r="AC17" s="114"/>
      <c r="AD17" s="114"/>
      <c r="AE17" s="117"/>
      <c r="AF17" s="113"/>
      <c r="AG17" s="114"/>
      <c r="AH17" s="114"/>
      <c r="AI17" s="115"/>
      <c r="AJ17" s="116"/>
      <c r="AK17" s="114"/>
      <c r="AL17" s="114"/>
      <c r="AM17" s="114"/>
      <c r="AN17" s="117"/>
      <c r="AO17" s="113"/>
      <c r="AP17" s="114"/>
      <c r="AQ17" s="114"/>
      <c r="AR17" s="117"/>
      <c r="AS17" s="154"/>
    </row>
    <row r="18" spans="1:45" ht="18.75" customHeight="1" x14ac:dyDescent="0.3">
      <c r="A18" s="154"/>
      <c r="B18" s="504">
        <v>6</v>
      </c>
      <c r="C18" s="499" t="str">
        <f>'Seguimiento Objetivos '!F18</f>
        <v>Iniciativa 10</v>
      </c>
      <c r="D18" s="501" t="s">
        <v>27</v>
      </c>
      <c r="E18" s="127" t="s">
        <v>46</v>
      </c>
      <c r="F18" s="116"/>
      <c r="G18" s="114"/>
      <c r="H18" s="114"/>
      <c r="I18" s="115"/>
      <c r="J18" s="120"/>
      <c r="K18" s="45"/>
      <c r="L18" s="45"/>
      <c r="M18" s="119"/>
      <c r="N18" s="118"/>
      <c r="O18" s="45"/>
      <c r="P18" s="45"/>
      <c r="Q18" s="45"/>
      <c r="R18" s="115"/>
      <c r="S18" s="120"/>
      <c r="T18" s="114"/>
      <c r="U18" s="45"/>
      <c r="V18" s="117"/>
      <c r="W18" s="113"/>
      <c r="X18" s="114"/>
      <c r="Y18" s="114"/>
      <c r="Z18" s="114"/>
      <c r="AA18" s="115"/>
      <c r="AB18" s="116"/>
      <c r="AC18" s="114"/>
      <c r="AD18" s="114"/>
      <c r="AE18" s="119"/>
      <c r="AF18" s="113"/>
      <c r="AG18" s="114"/>
      <c r="AH18" s="114"/>
      <c r="AI18" s="115"/>
      <c r="AJ18" s="116"/>
      <c r="AK18" s="114"/>
      <c r="AL18" s="114"/>
      <c r="AM18" s="114"/>
      <c r="AN18" s="117"/>
      <c r="AO18" s="113"/>
      <c r="AP18" s="114"/>
      <c r="AQ18" s="114"/>
      <c r="AR18" s="117"/>
      <c r="AS18" s="154"/>
    </row>
    <row r="19" spans="1:45" ht="18.75" customHeight="1" thickBot="1" x14ac:dyDescent="0.35">
      <c r="A19" s="154"/>
      <c r="B19" s="504"/>
      <c r="C19" s="500"/>
      <c r="D19" s="502"/>
      <c r="E19" s="127" t="s">
        <v>3</v>
      </c>
      <c r="F19" s="116"/>
      <c r="G19" s="114"/>
      <c r="H19" s="114"/>
      <c r="I19" s="115"/>
      <c r="J19" s="116"/>
      <c r="K19" s="114"/>
      <c r="L19" s="114"/>
      <c r="M19" s="117"/>
      <c r="N19" s="118"/>
      <c r="O19" s="114"/>
      <c r="P19" s="114"/>
      <c r="Q19" s="114"/>
      <c r="R19" s="115"/>
      <c r="S19" s="116"/>
      <c r="T19" s="114"/>
      <c r="U19" s="114"/>
      <c r="V19" s="117"/>
      <c r="W19" s="113"/>
      <c r="X19" s="114"/>
      <c r="Y19" s="114"/>
      <c r="Z19" s="114"/>
      <c r="AA19" s="115"/>
      <c r="AB19" s="116"/>
      <c r="AC19" s="114"/>
      <c r="AD19" s="114"/>
      <c r="AE19" s="117"/>
      <c r="AF19" s="113"/>
      <c r="AG19" s="114"/>
      <c r="AH19" s="114"/>
      <c r="AI19" s="115"/>
      <c r="AJ19" s="116"/>
      <c r="AK19" s="114"/>
      <c r="AL19" s="114"/>
      <c r="AM19" s="114"/>
      <c r="AN19" s="117"/>
      <c r="AO19" s="113"/>
      <c r="AP19" s="114"/>
      <c r="AQ19" s="114"/>
      <c r="AR19" s="117"/>
      <c r="AS19" s="154"/>
    </row>
    <row r="20" spans="1:45" ht="18.75" customHeight="1" x14ac:dyDescent="0.3">
      <c r="A20" s="154"/>
      <c r="B20" s="504">
        <v>7</v>
      </c>
      <c r="C20" s="499" t="str">
        <f>'Seguimiento Objetivos '!F20</f>
        <v>Iniciativa 12</v>
      </c>
      <c r="D20" s="501" t="s">
        <v>27</v>
      </c>
      <c r="E20" s="127" t="s">
        <v>46</v>
      </c>
      <c r="F20" s="116"/>
      <c r="G20" s="114"/>
      <c r="H20" s="114"/>
      <c r="I20" s="115"/>
      <c r="J20" s="120"/>
      <c r="K20" s="45"/>
      <c r="L20" s="45"/>
      <c r="M20" s="119"/>
      <c r="N20" s="118"/>
      <c r="O20" s="45"/>
      <c r="P20" s="45"/>
      <c r="Q20" s="45"/>
      <c r="R20" s="115"/>
      <c r="S20" s="120"/>
      <c r="T20" s="114"/>
      <c r="U20" s="45"/>
      <c r="V20" s="117"/>
      <c r="W20" s="113"/>
      <c r="X20" s="114"/>
      <c r="Y20" s="114"/>
      <c r="Z20" s="114"/>
      <c r="AA20" s="115"/>
      <c r="AB20" s="116"/>
      <c r="AC20" s="114"/>
      <c r="AD20" s="114"/>
      <c r="AE20" s="119"/>
      <c r="AF20" s="113"/>
      <c r="AG20" s="114"/>
      <c r="AH20" s="114"/>
      <c r="AI20" s="115"/>
      <c r="AJ20" s="116"/>
      <c r="AK20" s="114"/>
      <c r="AL20" s="114"/>
      <c r="AM20" s="114"/>
      <c r="AN20" s="117"/>
      <c r="AO20" s="113"/>
      <c r="AP20" s="114"/>
      <c r="AQ20" s="114"/>
      <c r="AR20" s="117"/>
      <c r="AS20" s="154"/>
    </row>
    <row r="21" spans="1:45" ht="18.75" customHeight="1" thickBot="1" x14ac:dyDescent="0.35">
      <c r="A21" s="154"/>
      <c r="B21" s="504"/>
      <c r="C21" s="500"/>
      <c r="D21" s="502"/>
      <c r="E21" s="127" t="s">
        <v>3</v>
      </c>
      <c r="F21" s="116"/>
      <c r="G21" s="114"/>
      <c r="H21" s="114"/>
      <c r="I21" s="115"/>
      <c r="J21" s="116"/>
      <c r="K21" s="114"/>
      <c r="L21" s="114"/>
      <c r="M21" s="117"/>
      <c r="N21" s="118"/>
      <c r="O21" s="114"/>
      <c r="P21" s="114"/>
      <c r="Q21" s="114"/>
      <c r="R21" s="115"/>
      <c r="S21" s="120"/>
      <c r="T21" s="114"/>
      <c r="U21" s="114"/>
      <c r="V21" s="117"/>
      <c r="W21" s="113"/>
      <c r="X21" s="114"/>
      <c r="Y21" s="114"/>
      <c r="Z21" s="114"/>
      <c r="AA21" s="115"/>
      <c r="AB21" s="116"/>
      <c r="AC21" s="114"/>
      <c r="AD21" s="114"/>
      <c r="AE21" s="117"/>
      <c r="AF21" s="113"/>
      <c r="AG21" s="114"/>
      <c r="AH21" s="114"/>
      <c r="AI21" s="115"/>
      <c r="AJ21" s="116"/>
      <c r="AK21" s="114"/>
      <c r="AL21" s="114"/>
      <c r="AM21" s="114"/>
      <c r="AN21" s="117"/>
      <c r="AO21" s="113"/>
      <c r="AP21" s="114"/>
      <c r="AQ21" s="114"/>
      <c r="AR21" s="117"/>
      <c r="AS21" s="154"/>
    </row>
    <row r="22" spans="1:45" ht="18.75" customHeight="1" x14ac:dyDescent="0.3">
      <c r="A22" s="154"/>
      <c r="B22" s="504">
        <v>8</v>
      </c>
      <c r="C22" s="499" t="str">
        <f>'Seguimiento Objetivos '!F22</f>
        <v>Iniciativa 14</v>
      </c>
      <c r="D22" s="501" t="s">
        <v>27</v>
      </c>
      <c r="E22" s="127" t="s">
        <v>46</v>
      </c>
      <c r="F22" s="116"/>
      <c r="G22" s="114"/>
      <c r="H22" s="114"/>
      <c r="I22" s="115"/>
      <c r="J22" s="120"/>
      <c r="K22" s="45"/>
      <c r="L22" s="45"/>
      <c r="M22" s="119"/>
      <c r="N22" s="118"/>
      <c r="O22" s="45"/>
      <c r="P22" s="45"/>
      <c r="Q22" s="45"/>
      <c r="R22" s="115"/>
      <c r="S22" s="120"/>
      <c r="T22" s="114"/>
      <c r="U22" s="45"/>
      <c r="V22" s="117"/>
      <c r="W22" s="113"/>
      <c r="X22" s="114"/>
      <c r="Y22" s="114"/>
      <c r="Z22" s="114"/>
      <c r="AA22" s="115"/>
      <c r="AB22" s="116"/>
      <c r="AC22" s="114"/>
      <c r="AD22" s="114"/>
      <c r="AE22" s="119"/>
      <c r="AF22" s="113"/>
      <c r="AG22" s="114"/>
      <c r="AH22" s="114"/>
      <c r="AI22" s="115"/>
      <c r="AJ22" s="116"/>
      <c r="AK22" s="114"/>
      <c r="AL22" s="114"/>
      <c r="AM22" s="114"/>
      <c r="AN22" s="117"/>
      <c r="AO22" s="113"/>
      <c r="AP22" s="114"/>
      <c r="AQ22" s="114"/>
      <c r="AR22" s="117"/>
      <c r="AS22" s="154"/>
    </row>
    <row r="23" spans="1:45" ht="24.75" customHeight="1" thickBot="1" x14ac:dyDescent="0.35">
      <c r="A23" s="154"/>
      <c r="B23" s="504"/>
      <c r="C23" s="500"/>
      <c r="D23" s="502"/>
      <c r="E23" s="127" t="s">
        <v>3</v>
      </c>
      <c r="F23" s="116"/>
      <c r="G23" s="114"/>
      <c r="H23" s="114"/>
      <c r="I23" s="115"/>
      <c r="J23" s="116"/>
      <c r="K23" s="114"/>
      <c r="L23" s="114"/>
      <c r="M23" s="117"/>
      <c r="N23" s="118"/>
      <c r="O23" s="114"/>
      <c r="P23" s="114"/>
      <c r="Q23" s="114"/>
      <c r="R23" s="115"/>
      <c r="S23" s="116"/>
      <c r="T23" s="114"/>
      <c r="U23" s="114"/>
      <c r="V23" s="117"/>
      <c r="W23" s="113"/>
      <c r="X23" s="114"/>
      <c r="Y23" s="114"/>
      <c r="Z23" s="114"/>
      <c r="AA23" s="115"/>
      <c r="AB23" s="116"/>
      <c r="AC23" s="114"/>
      <c r="AD23" s="114"/>
      <c r="AE23" s="117"/>
      <c r="AF23" s="113"/>
      <c r="AG23" s="114"/>
      <c r="AH23" s="114"/>
      <c r="AI23" s="115"/>
      <c r="AJ23" s="116"/>
      <c r="AK23" s="114"/>
      <c r="AL23" s="114"/>
      <c r="AM23" s="114"/>
      <c r="AN23" s="117"/>
      <c r="AO23" s="113"/>
      <c r="AP23" s="114"/>
      <c r="AQ23" s="114"/>
      <c r="AR23" s="117"/>
      <c r="AS23" s="154"/>
    </row>
    <row r="24" spans="1:45" ht="24.75" customHeight="1" x14ac:dyDescent="0.3">
      <c r="A24" s="154"/>
      <c r="B24" s="504">
        <v>9</v>
      </c>
      <c r="C24" s="499" t="str">
        <f>'Seguimiento Objetivos '!F24</f>
        <v>Iniciativa 16</v>
      </c>
      <c r="D24" s="501" t="s">
        <v>27</v>
      </c>
      <c r="E24" s="127" t="s">
        <v>46</v>
      </c>
      <c r="F24" s="116"/>
      <c r="G24" s="114"/>
      <c r="H24" s="114"/>
      <c r="I24" s="115"/>
      <c r="J24" s="120"/>
      <c r="K24" s="45"/>
      <c r="L24" s="45"/>
      <c r="M24" s="119"/>
      <c r="N24" s="118"/>
      <c r="O24" s="45"/>
      <c r="P24" s="45"/>
      <c r="Q24" s="45"/>
      <c r="R24" s="115"/>
      <c r="S24" s="120"/>
      <c r="T24" s="114"/>
      <c r="U24" s="45"/>
      <c r="V24" s="117"/>
      <c r="W24" s="113"/>
      <c r="X24" s="114"/>
      <c r="Y24" s="114"/>
      <c r="Z24" s="114"/>
      <c r="AA24" s="115"/>
      <c r="AB24" s="116"/>
      <c r="AC24" s="114"/>
      <c r="AD24" s="114"/>
      <c r="AE24" s="119"/>
      <c r="AF24" s="113"/>
      <c r="AG24" s="114"/>
      <c r="AH24" s="114"/>
      <c r="AI24" s="115"/>
      <c r="AJ24" s="116"/>
      <c r="AK24" s="114"/>
      <c r="AL24" s="114"/>
      <c r="AM24" s="114"/>
      <c r="AN24" s="117"/>
      <c r="AO24" s="113"/>
      <c r="AP24" s="114"/>
      <c r="AQ24" s="114"/>
      <c r="AR24" s="117"/>
      <c r="AS24" s="154"/>
    </row>
    <row r="25" spans="1:45" ht="22.5" customHeight="1" thickBot="1" x14ac:dyDescent="0.35">
      <c r="A25" s="154"/>
      <c r="B25" s="504"/>
      <c r="C25" s="500"/>
      <c r="D25" s="502"/>
      <c r="E25" s="127" t="s">
        <v>3</v>
      </c>
      <c r="F25" s="116"/>
      <c r="G25" s="114"/>
      <c r="H25" s="114"/>
      <c r="I25" s="115"/>
      <c r="J25" s="116"/>
      <c r="K25" s="114"/>
      <c r="L25" s="114"/>
      <c r="M25" s="117"/>
      <c r="N25" s="118"/>
      <c r="O25" s="114"/>
      <c r="P25" s="114"/>
      <c r="Q25" s="114"/>
      <c r="R25" s="115"/>
      <c r="S25" s="116"/>
      <c r="T25" s="114"/>
      <c r="U25" s="114"/>
      <c r="V25" s="117"/>
      <c r="W25" s="113"/>
      <c r="X25" s="114"/>
      <c r="Y25" s="114"/>
      <c r="Z25" s="114"/>
      <c r="AA25" s="115"/>
      <c r="AB25" s="116"/>
      <c r="AC25" s="114"/>
      <c r="AD25" s="114"/>
      <c r="AE25" s="117"/>
      <c r="AF25" s="113"/>
      <c r="AG25" s="114"/>
      <c r="AH25" s="114"/>
      <c r="AI25" s="115"/>
      <c r="AJ25" s="116"/>
      <c r="AK25" s="114"/>
      <c r="AL25" s="114"/>
      <c r="AM25" s="114"/>
      <c r="AN25" s="117"/>
      <c r="AO25" s="113"/>
      <c r="AP25" s="114"/>
      <c r="AQ25" s="114"/>
      <c r="AR25" s="117"/>
      <c r="AS25" s="154"/>
    </row>
    <row r="26" spans="1:45" ht="18.75" customHeight="1" x14ac:dyDescent="0.3">
      <c r="A26" s="154"/>
      <c r="B26" s="505">
        <v>10</v>
      </c>
      <c r="C26" s="499" t="str">
        <f>'Seguimiento Objetivos '!F26</f>
        <v>Iniciativa 18</v>
      </c>
      <c r="D26" s="501" t="s">
        <v>27</v>
      </c>
      <c r="E26" s="127" t="s">
        <v>46</v>
      </c>
      <c r="F26" s="116"/>
      <c r="G26" s="114"/>
      <c r="H26" s="114"/>
      <c r="I26" s="115"/>
      <c r="J26" s="116"/>
      <c r="K26" s="114"/>
      <c r="L26" s="114"/>
      <c r="M26" s="117"/>
      <c r="N26" s="118"/>
      <c r="O26" s="114"/>
      <c r="P26" s="114"/>
      <c r="Q26" s="114"/>
      <c r="R26" s="115"/>
      <c r="S26" s="116"/>
      <c r="T26" s="114"/>
      <c r="U26" s="114"/>
      <c r="V26" s="117"/>
      <c r="W26" s="113"/>
      <c r="X26" s="114"/>
      <c r="Y26" s="114"/>
      <c r="Z26" s="114"/>
      <c r="AA26" s="115"/>
      <c r="AB26" s="116"/>
      <c r="AC26" s="114"/>
      <c r="AD26" s="114"/>
      <c r="AE26" s="117"/>
      <c r="AF26" s="113"/>
      <c r="AG26" s="114"/>
      <c r="AH26" s="114"/>
      <c r="AI26" s="115"/>
      <c r="AJ26" s="116"/>
      <c r="AK26" s="114"/>
      <c r="AL26" s="114"/>
      <c r="AM26" s="114"/>
      <c r="AN26" s="117"/>
      <c r="AO26" s="113"/>
      <c r="AP26" s="114"/>
      <c r="AQ26" s="114"/>
      <c r="AR26" s="117"/>
      <c r="AS26" s="154"/>
    </row>
    <row r="27" spans="1:45" ht="18.75" customHeight="1" thickBot="1" x14ac:dyDescent="0.35">
      <c r="A27" s="154"/>
      <c r="B27" s="506"/>
      <c r="C27" s="500"/>
      <c r="D27" s="502"/>
      <c r="E27" s="127" t="s">
        <v>3</v>
      </c>
      <c r="F27" s="116"/>
      <c r="G27" s="114"/>
      <c r="H27" s="114"/>
      <c r="I27" s="115"/>
      <c r="J27" s="116"/>
      <c r="K27" s="114"/>
      <c r="L27" s="114"/>
      <c r="M27" s="117"/>
      <c r="N27" s="118"/>
      <c r="O27" s="114"/>
      <c r="P27" s="114"/>
      <c r="Q27" s="114"/>
      <c r="R27" s="115"/>
      <c r="S27" s="116"/>
      <c r="T27" s="114"/>
      <c r="U27" s="114"/>
      <c r="V27" s="117"/>
      <c r="W27" s="113"/>
      <c r="X27" s="114"/>
      <c r="Y27" s="114"/>
      <c r="Z27" s="114"/>
      <c r="AA27" s="115"/>
      <c r="AB27" s="116"/>
      <c r="AC27" s="114"/>
      <c r="AD27" s="114"/>
      <c r="AE27" s="117"/>
      <c r="AF27" s="113"/>
      <c r="AG27" s="114"/>
      <c r="AH27" s="114"/>
      <c r="AI27" s="115"/>
      <c r="AJ27" s="116"/>
      <c r="AK27" s="114"/>
      <c r="AL27" s="114"/>
      <c r="AM27" s="114"/>
      <c r="AN27" s="117"/>
      <c r="AO27" s="113"/>
      <c r="AP27" s="114"/>
      <c r="AQ27" s="114"/>
      <c r="AR27" s="117"/>
      <c r="AS27" s="154"/>
    </row>
    <row r="28" spans="1:45" ht="21.75" customHeight="1" x14ac:dyDescent="0.3">
      <c r="A28" s="154"/>
      <c r="B28" s="498">
        <v>11</v>
      </c>
      <c r="C28" s="499" t="s">
        <v>27</v>
      </c>
      <c r="D28" s="501" t="s">
        <v>27</v>
      </c>
      <c r="E28" s="127" t="s">
        <v>46</v>
      </c>
      <c r="F28" s="116"/>
      <c r="G28" s="114"/>
      <c r="H28" s="114"/>
      <c r="I28" s="115"/>
      <c r="J28" s="116"/>
      <c r="K28" s="114"/>
      <c r="L28" s="114"/>
      <c r="M28" s="117"/>
      <c r="N28" s="118"/>
      <c r="O28" s="114"/>
      <c r="P28" s="114"/>
      <c r="Q28" s="114"/>
      <c r="R28" s="115"/>
      <c r="S28" s="116"/>
      <c r="T28" s="114"/>
      <c r="U28" s="114"/>
      <c r="V28" s="117"/>
      <c r="W28" s="113"/>
      <c r="X28" s="114"/>
      <c r="Y28" s="45"/>
      <c r="Z28" s="114"/>
      <c r="AA28" s="115"/>
      <c r="AB28" s="116"/>
      <c r="AC28" s="45"/>
      <c r="AD28" s="114"/>
      <c r="AE28" s="117"/>
      <c r="AF28" s="113"/>
      <c r="AG28" s="114"/>
      <c r="AH28" s="114"/>
      <c r="AI28" s="115"/>
      <c r="AJ28" s="116"/>
      <c r="AK28" s="114"/>
      <c r="AL28" s="114"/>
      <c r="AM28" s="114"/>
      <c r="AN28" s="117"/>
      <c r="AO28" s="113"/>
      <c r="AP28" s="114"/>
      <c r="AQ28" s="114"/>
      <c r="AR28" s="117"/>
      <c r="AS28" s="154"/>
    </row>
    <row r="29" spans="1:45" ht="24.75" customHeight="1" x14ac:dyDescent="0.3">
      <c r="A29" s="154"/>
      <c r="B29" s="498"/>
      <c r="C29" s="500"/>
      <c r="D29" s="502"/>
      <c r="E29" s="127" t="s">
        <v>3</v>
      </c>
      <c r="F29" s="116"/>
      <c r="G29" s="114"/>
      <c r="H29" s="114"/>
      <c r="I29" s="115"/>
      <c r="J29" s="116"/>
      <c r="K29" s="114"/>
      <c r="L29" s="114"/>
      <c r="M29" s="117"/>
      <c r="N29" s="118"/>
      <c r="O29" s="114"/>
      <c r="P29" s="114"/>
      <c r="Q29" s="114"/>
      <c r="R29" s="115"/>
      <c r="S29" s="116"/>
      <c r="T29" s="114"/>
      <c r="U29" s="114"/>
      <c r="V29" s="117"/>
      <c r="W29" s="113"/>
      <c r="X29" s="114"/>
      <c r="Y29" s="114"/>
      <c r="Z29" s="114"/>
      <c r="AA29" s="115"/>
      <c r="AB29" s="116"/>
      <c r="AC29" s="114"/>
      <c r="AD29" s="114"/>
      <c r="AE29" s="117"/>
      <c r="AF29" s="113"/>
      <c r="AG29" s="114"/>
      <c r="AH29" s="114"/>
      <c r="AI29" s="115"/>
      <c r="AJ29" s="116"/>
      <c r="AK29" s="114"/>
      <c r="AL29" s="114"/>
      <c r="AM29" s="114"/>
      <c r="AN29" s="117"/>
      <c r="AO29" s="113"/>
      <c r="AP29" s="114"/>
      <c r="AQ29" s="114"/>
      <c r="AR29" s="117"/>
      <c r="AS29" s="154"/>
    </row>
    <row r="30" spans="1:45" ht="18.75" customHeight="1" x14ac:dyDescent="0.3">
      <c r="A30" s="154"/>
      <c r="B30" s="498">
        <v>12</v>
      </c>
      <c r="C30" s="152" t="s">
        <v>27</v>
      </c>
      <c r="D30" s="501" t="s">
        <v>27</v>
      </c>
      <c r="E30" s="127" t="s">
        <v>46</v>
      </c>
      <c r="F30" s="116"/>
      <c r="G30" s="114"/>
      <c r="H30" s="114"/>
      <c r="I30" s="115"/>
      <c r="J30" s="116"/>
      <c r="K30" s="114"/>
      <c r="L30" s="114"/>
      <c r="M30" s="117"/>
      <c r="N30" s="118"/>
      <c r="O30" s="114"/>
      <c r="P30" s="114"/>
      <c r="Q30" s="114"/>
      <c r="R30" s="115"/>
      <c r="S30" s="116"/>
      <c r="T30" s="114"/>
      <c r="U30" s="114"/>
      <c r="V30" s="117"/>
      <c r="W30" s="113"/>
      <c r="X30" s="114"/>
      <c r="Y30" s="114"/>
      <c r="Z30" s="114"/>
      <c r="AA30" s="115"/>
      <c r="AB30" s="116"/>
      <c r="AC30" s="114"/>
      <c r="AD30" s="114"/>
      <c r="AE30" s="117"/>
      <c r="AF30" s="113"/>
      <c r="AG30" s="114"/>
      <c r="AH30" s="114"/>
      <c r="AI30" s="115"/>
      <c r="AJ30" s="116"/>
      <c r="AK30" s="114"/>
      <c r="AL30" s="114"/>
      <c r="AM30" s="114"/>
      <c r="AN30" s="117"/>
      <c r="AO30" s="113"/>
      <c r="AP30" s="114"/>
      <c r="AQ30" s="114"/>
      <c r="AR30" s="117"/>
      <c r="AS30" s="154"/>
    </row>
    <row r="31" spans="1:45" ht="18.75" customHeight="1" thickBot="1" x14ac:dyDescent="0.35">
      <c r="A31" s="154"/>
      <c r="B31" s="503"/>
      <c r="C31" s="158"/>
      <c r="D31" s="501"/>
      <c r="E31" s="159" t="s">
        <v>3</v>
      </c>
      <c r="F31" s="160"/>
      <c r="G31" s="161"/>
      <c r="H31" s="161"/>
      <c r="I31" s="162"/>
      <c r="J31" s="160"/>
      <c r="K31" s="161"/>
      <c r="L31" s="161"/>
      <c r="M31" s="163"/>
      <c r="N31" s="164"/>
      <c r="O31" s="161"/>
      <c r="P31" s="161"/>
      <c r="Q31" s="161"/>
      <c r="R31" s="162"/>
      <c r="S31" s="160"/>
      <c r="T31" s="161"/>
      <c r="U31" s="161"/>
      <c r="V31" s="163"/>
      <c r="W31" s="165"/>
      <c r="X31" s="161"/>
      <c r="Y31" s="161"/>
      <c r="Z31" s="161"/>
      <c r="AA31" s="166"/>
      <c r="AB31" s="160"/>
      <c r="AC31" s="161"/>
      <c r="AD31" s="161"/>
      <c r="AE31" s="167"/>
      <c r="AF31" s="165"/>
      <c r="AG31" s="161"/>
      <c r="AH31" s="161"/>
      <c r="AI31" s="162"/>
      <c r="AJ31" s="160"/>
      <c r="AK31" s="161"/>
      <c r="AL31" s="161"/>
      <c r="AM31" s="161"/>
      <c r="AN31" s="163"/>
      <c r="AO31" s="165"/>
      <c r="AP31" s="161"/>
      <c r="AQ31" s="161"/>
      <c r="AR31" s="163"/>
      <c r="AS31" s="154"/>
    </row>
    <row r="32" spans="1:45" ht="15.75" customHeight="1" thickBot="1" x14ac:dyDescent="0.35">
      <c r="A32" s="155"/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7"/>
    </row>
    <row r="33" spans="3:45" ht="18.75" customHeight="1" x14ac:dyDescent="0.3">
      <c r="C33" s="121" t="s">
        <v>27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</row>
    <row r="34" spans="3:45" ht="18.75" customHeight="1" x14ac:dyDescent="0.3">
      <c r="C34" s="12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3:45" ht="18.75" customHeight="1" x14ac:dyDescent="0.3"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</row>
    <row r="36" spans="3:45" ht="18.75" customHeight="1" x14ac:dyDescent="0.35">
      <c r="C36" s="123"/>
    </row>
    <row r="37" spans="3:45" ht="18.75" customHeight="1" x14ac:dyDescent="0.3">
      <c r="C37" s="121"/>
    </row>
    <row r="38" spans="3:45" ht="18.75" customHeight="1" x14ac:dyDescent="0.3">
      <c r="D38" s="124" t="s">
        <v>27</v>
      </c>
      <c r="E38" s="124"/>
    </row>
    <row r="39" spans="3:45" ht="18.75" customHeight="1" x14ac:dyDescent="0.3">
      <c r="C39" s="121"/>
    </row>
    <row r="40" spans="3:45" ht="18.75" customHeight="1" x14ac:dyDescent="0.3">
      <c r="C40" s="121"/>
    </row>
    <row r="41" spans="3:45" ht="18.75" customHeight="1" x14ac:dyDescent="0.3"/>
    <row r="42" spans="3:45" ht="18.75" customHeight="1" x14ac:dyDescent="0.3">
      <c r="C42" s="121"/>
    </row>
    <row r="43" spans="3:45" ht="18.75" customHeight="1" x14ac:dyDescent="0.3"/>
    <row r="44" spans="3:45" ht="18.75" customHeight="1" x14ac:dyDescent="0.3">
      <c r="C44" s="49"/>
    </row>
    <row r="45" spans="3:45" ht="18.75" customHeight="1" x14ac:dyDescent="0.3">
      <c r="C45" s="49"/>
    </row>
    <row r="46" spans="3:45" ht="18.75" customHeight="1" x14ac:dyDescent="0.3">
      <c r="C46" s="49"/>
    </row>
    <row r="47" spans="3:45" ht="18.75" customHeight="1" x14ac:dyDescent="0.3">
      <c r="C47" s="49"/>
    </row>
    <row r="48" spans="3:45" ht="18.75" customHeight="1" x14ac:dyDescent="0.3">
      <c r="C48" s="49"/>
    </row>
    <row r="49" spans="3:3" ht="18.75" customHeight="1" x14ac:dyDescent="0.3">
      <c r="C49" s="49"/>
    </row>
    <row r="50" spans="3:3" ht="18.75" customHeight="1" x14ac:dyDescent="0.3">
      <c r="C50" s="49"/>
    </row>
    <row r="51" spans="3:3" ht="18.75" customHeight="1" x14ac:dyDescent="0.3">
      <c r="C51" s="49"/>
    </row>
    <row r="52" spans="3:3" ht="18.75" customHeight="1" x14ac:dyDescent="0.3">
      <c r="C52" s="49"/>
    </row>
    <row r="53" spans="3:3" ht="18.75" customHeight="1" x14ac:dyDescent="0.3">
      <c r="C53" s="49"/>
    </row>
    <row r="54" spans="3:3" ht="18.75" customHeight="1" x14ac:dyDescent="0.3">
      <c r="C54" s="49"/>
    </row>
    <row r="55" spans="3:3" ht="18.75" customHeight="1" x14ac:dyDescent="0.3">
      <c r="C55" s="49"/>
    </row>
    <row r="56" spans="3:3" ht="18.75" customHeight="1" x14ac:dyDescent="0.3">
      <c r="C56" s="49"/>
    </row>
    <row r="57" spans="3:3" ht="18.75" customHeight="1" x14ac:dyDescent="0.3">
      <c r="C57" s="49"/>
    </row>
    <row r="58" spans="3:3" ht="18.75" customHeight="1" x14ac:dyDescent="0.3">
      <c r="C58" s="49"/>
    </row>
    <row r="59" spans="3:3" ht="18.75" customHeight="1" x14ac:dyDescent="0.3">
      <c r="C59" s="49"/>
    </row>
    <row r="60" spans="3:3" ht="18.75" customHeight="1" x14ac:dyDescent="0.3">
      <c r="C60" s="49"/>
    </row>
    <row r="61" spans="3:3" ht="18.75" customHeight="1" x14ac:dyDescent="0.3">
      <c r="C61" s="49"/>
    </row>
    <row r="62" spans="3:3" ht="18.75" customHeight="1" x14ac:dyDescent="0.3">
      <c r="C62" s="49"/>
    </row>
    <row r="63" spans="3:3" ht="18.75" customHeight="1" x14ac:dyDescent="0.3">
      <c r="C63" s="49"/>
    </row>
    <row r="64" spans="3:3" ht="18.75" customHeight="1" x14ac:dyDescent="0.3">
      <c r="C64" s="49"/>
    </row>
    <row r="65" spans="3:3" ht="18.75" customHeight="1" x14ac:dyDescent="0.3">
      <c r="C65" s="49"/>
    </row>
    <row r="66" spans="3:3" ht="18.75" customHeight="1" x14ac:dyDescent="0.3">
      <c r="C66" s="49"/>
    </row>
    <row r="67" spans="3:3" ht="18.75" customHeight="1" x14ac:dyDescent="0.3">
      <c r="C67" s="49"/>
    </row>
    <row r="68" spans="3:3" ht="18.75" customHeight="1" x14ac:dyDescent="0.3">
      <c r="C68" s="49"/>
    </row>
    <row r="69" spans="3:3" x14ac:dyDescent="0.3">
      <c r="C69" s="49"/>
    </row>
    <row r="70" spans="3:3" x14ac:dyDescent="0.3">
      <c r="C70" s="49"/>
    </row>
    <row r="71" spans="3:3" x14ac:dyDescent="0.3">
      <c r="C71" s="49"/>
    </row>
    <row r="72" spans="3:3" x14ac:dyDescent="0.3">
      <c r="C72" s="49"/>
    </row>
    <row r="73" spans="3:3" x14ac:dyDescent="0.3">
      <c r="C73" s="49"/>
    </row>
    <row r="74" spans="3:3" x14ac:dyDescent="0.3">
      <c r="C74" s="49"/>
    </row>
    <row r="75" spans="3:3" x14ac:dyDescent="0.3">
      <c r="C75" s="49"/>
    </row>
    <row r="76" spans="3:3" x14ac:dyDescent="0.3">
      <c r="C76" s="49"/>
    </row>
    <row r="77" spans="3:3" x14ac:dyDescent="0.3">
      <c r="C77" s="49"/>
    </row>
    <row r="78" spans="3:3" x14ac:dyDescent="0.3">
      <c r="C78" s="49"/>
    </row>
    <row r="79" spans="3:3" x14ac:dyDescent="0.3">
      <c r="C79" s="49"/>
    </row>
    <row r="80" spans="3:3" x14ac:dyDescent="0.3">
      <c r="C80" s="49"/>
    </row>
    <row r="81" spans="3:3" x14ac:dyDescent="0.3">
      <c r="C81" s="49"/>
    </row>
    <row r="82" spans="3:3" x14ac:dyDescent="0.3">
      <c r="C82" s="49"/>
    </row>
    <row r="83" spans="3:3" x14ac:dyDescent="0.3">
      <c r="C83" s="49"/>
    </row>
    <row r="84" spans="3:3" x14ac:dyDescent="0.3">
      <c r="C84" s="49"/>
    </row>
    <row r="85" spans="3:3" x14ac:dyDescent="0.3">
      <c r="C85" s="49"/>
    </row>
    <row r="86" spans="3:3" x14ac:dyDescent="0.3">
      <c r="C86" s="49"/>
    </row>
    <row r="87" spans="3:3" x14ac:dyDescent="0.3">
      <c r="C87" s="49"/>
    </row>
    <row r="88" spans="3:3" x14ac:dyDescent="0.3">
      <c r="C88" s="49"/>
    </row>
    <row r="89" spans="3:3" x14ac:dyDescent="0.3">
      <c r="C89" s="49"/>
    </row>
    <row r="90" spans="3:3" x14ac:dyDescent="0.3">
      <c r="C90" s="49"/>
    </row>
    <row r="91" spans="3:3" x14ac:dyDescent="0.3">
      <c r="C91" s="49"/>
    </row>
    <row r="92" spans="3:3" x14ac:dyDescent="0.3">
      <c r="C92" s="49"/>
    </row>
    <row r="93" spans="3:3" x14ac:dyDescent="0.3">
      <c r="C93" s="49"/>
    </row>
    <row r="94" spans="3:3" x14ac:dyDescent="0.3">
      <c r="C94" s="49"/>
    </row>
    <row r="95" spans="3:3" x14ac:dyDescent="0.3">
      <c r="C95" s="49"/>
    </row>
    <row r="96" spans="3:3" x14ac:dyDescent="0.3">
      <c r="C96" s="49"/>
    </row>
    <row r="97" spans="3:3" x14ac:dyDescent="0.3">
      <c r="C97" s="49"/>
    </row>
    <row r="98" spans="3:3" x14ac:dyDescent="0.3">
      <c r="C98" s="49"/>
    </row>
    <row r="99" spans="3:3" x14ac:dyDescent="0.3">
      <c r="C99" s="49"/>
    </row>
    <row r="100" spans="3:3" x14ac:dyDescent="0.3">
      <c r="C100" s="49"/>
    </row>
    <row r="101" spans="3:3" x14ac:dyDescent="0.3">
      <c r="C101" s="49"/>
    </row>
    <row r="102" spans="3:3" x14ac:dyDescent="0.3">
      <c r="C102" s="49"/>
    </row>
    <row r="103" spans="3:3" x14ac:dyDescent="0.3">
      <c r="C103" s="49"/>
    </row>
    <row r="104" spans="3:3" x14ac:dyDescent="0.3">
      <c r="C104" s="49"/>
    </row>
    <row r="105" spans="3:3" x14ac:dyDescent="0.3">
      <c r="C105" s="49"/>
    </row>
    <row r="106" spans="3:3" x14ac:dyDescent="0.3">
      <c r="C106" s="49"/>
    </row>
    <row r="107" spans="3:3" x14ac:dyDescent="0.3">
      <c r="C107" s="49"/>
    </row>
    <row r="108" spans="3:3" x14ac:dyDescent="0.3">
      <c r="C108" s="49"/>
    </row>
    <row r="109" spans="3:3" x14ac:dyDescent="0.3">
      <c r="C109" s="49"/>
    </row>
    <row r="110" spans="3:3" x14ac:dyDescent="0.3">
      <c r="C110" s="49"/>
    </row>
    <row r="111" spans="3:3" x14ac:dyDescent="0.3">
      <c r="C111" s="49"/>
    </row>
    <row r="112" spans="3:3" x14ac:dyDescent="0.3">
      <c r="C112" s="49"/>
    </row>
    <row r="113" spans="3:3" x14ac:dyDescent="0.3">
      <c r="C113" s="49"/>
    </row>
    <row r="114" spans="3:3" x14ac:dyDescent="0.3">
      <c r="C114" s="49"/>
    </row>
    <row r="115" spans="3:3" x14ac:dyDescent="0.3">
      <c r="C115" s="49"/>
    </row>
    <row r="116" spans="3:3" x14ac:dyDescent="0.3">
      <c r="C116" s="49"/>
    </row>
    <row r="117" spans="3:3" x14ac:dyDescent="0.3">
      <c r="C117" s="49"/>
    </row>
    <row r="118" spans="3:3" x14ac:dyDescent="0.3">
      <c r="C118" s="49"/>
    </row>
    <row r="119" spans="3:3" x14ac:dyDescent="0.3">
      <c r="C119" s="49"/>
    </row>
    <row r="120" spans="3:3" x14ac:dyDescent="0.3">
      <c r="C120" s="49"/>
    </row>
    <row r="121" spans="3:3" x14ac:dyDescent="0.3">
      <c r="C121" s="49"/>
    </row>
    <row r="122" spans="3:3" x14ac:dyDescent="0.3">
      <c r="C122" s="49"/>
    </row>
    <row r="123" spans="3:3" x14ac:dyDescent="0.3">
      <c r="C123" s="44"/>
    </row>
    <row r="124" spans="3:3" x14ac:dyDescent="0.3">
      <c r="C124" s="44"/>
    </row>
    <row r="125" spans="3:3" x14ac:dyDescent="0.3">
      <c r="C125" s="44"/>
    </row>
    <row r="126" spans="3:3" x14ac:dyDescent="0.3">
      <c r="C126" s="44"/>
    </row>
    <row r="127" spans="3:3" x14ac:dyDescent="0.3">
      <c r="C127" s="44"/>
    </row>
    <row r="128" spans="3:3" x14ac:dyDescent="0.3">
      <c r="C128" s="44"/>
    </row>
    <row r="129" spans="3:3" x14ac:dyDescent="0.3">
      <c r="C129" s="44"/>
    </row>
    <row r="130" spans="3:3" x14ac:dyDescent="0.3">
      <c r="C130" s="44"/>
    </row>
    <row r="131" spans="3:3" x14ac:dyDescent="0.3">
      <c r="C131" s="44"/>
    </row>
    <row r="132" spans="3:3" x14ac:dyDescent="0.3">
      <c r="C132" s="44"/>
    </row>
    <row r="133" spans="3:3" x14ac:dyDescent="0.3">
      <c r="C133" s="44"/>
    </row>
    <row r="134" spans="3:3" x14ac:dyDescent="0.3">
      <c r="C134" s="44"/>
    </row>
    <row r="135" spans="3:3" x14ac:dyDescent="0.3">
      <c r="C135" s="44"/>
    </row>
    <row r="136" spans="3:3" x14ac:dyDescent="0.3">
      <c r="C136" s="44"/>
    </row>
    <row r="137" spans="3:3" x14ac:dyDescent="0.3">
      <c r="C137" s="44"/>
    </row>
    <row r="138" spans="3:3" x14ac:dyDescent="0.3">
      <c r="C138" s="44"/>
    </row>
    <row r="139" spans="3:3" x14ac:dyDescent="0.3">
      <c r="C139" s="44"/>
    </row>
    <row r="140" spans="3:3" x14ac:dyDescent="0.3">
      <c r="C140" s="44"/>
    </row>
    <row r="141" spans="3:3" x14ac:dyDescent="0.3">
      <c r="C141" s="44"/>
    </row>
    <row r="142" spans="3:3" x14ac:dyDescent="0.3">
      <c r="C142" s="44"/>
    </row>
    <row r="143" spans="3:3" x14ac:dyDescent="0.3">
      <c r="C143" s="44"/>
    </row>
    <row r="144" spans="3:3" x14ac:dyDescent="0.3">
      <c r="C144" s="44"/>
    </row>
    <row r="145" spans="3:3" x14ac:dyDescent="0.3">
      <c r="C145" s="44"/>
    </row>
    <row r="146" spans="3:3" x14ac:dyDescent="0.3">
      <c r="C146" s="44"/>
    </row>
    <row r="147" spans="3:3" x14ac:dyDescent="0.3">
      <c r="C147" s="44"/>
    </row>
    <row r="148" spans="3:3" x14ac:dyDescent="0.3">
      <c r="C148" s="44"/>
    </row>
    <row r="149" spans="3:3" x14ac:dyDescent="0.3">
      <c r="C149" s="44"/>
    </row>
    <row r="150" spans="3:3" x14ac:dyDescent="0.3">
      <c r="C150" s="44"/>
    </row>
    <row r="151" spans="3:3" x14ac:dyDescent="0.3">
      <c r="C151" s="44"/>
    </row>
    <row r="152" spans="3:3" x14ac:dyDescent="0.3">
      <c r="C152" s="44"/>
    </row>
    <row r="153" spans="3:3" x14ac:dyDescent="0.3">
      <c r="C153" s="44"/>
    </row>
    <row r="154" spans="3:3" x14ac:dyDescent="0.3">
      <c r="C154" s="44"/>
    </row>
    <row r="155" spans="3:3" x14ac:dyDescent="0.3">
      <c r="C155" s="44"/>
    </row>
    <row r="156" spans="3:3" x14ac:dyDescent="0.3">
      <c r="C156" s="44"/>
    </row>
    <row r="157" spans="3:3" x14ac:dyDescent="0.3">
      <c r="C157" s="44"/>
    </row>
    <row r="158" spans="3:3" x14ac:dyDescent="0.3">
      <c r="C158" s="44"/>
    </row>
    <row r="159" spans="3:3" x14ac:dyDescent="0.3">
      <c r="C159" s="44"/>
    </row>
    <row r="160" spans="3:3" x14ac:dyDescent="0.3">
      <c r="C160" s="44"/>
    </row>
    <row r="161" spans="3:3" x14ac:dyDescent="0.3">
      <c r="C161" s="44"/>
    </row>
    <row r="162" spans="3:3" x14ac:dyDescent="0.3">
      <c r="C162" s="44"/>
    </row>
    <row r="163" spans="3:3" x14ac:dyDescent="0.3">
      <c r="C163" s="44"/>
    </row>
    <row r="164" spans="3:3" x14ac:dyDescent="0.3">
      <c r="C164" s="44"/>
    </row>
    <row r="165" spans="3:3" x14ac:dyDescent="0.3">
      <c r="C165" s="44"/>
    </row>
    <row r="166" spans="3:3" x14ac:dyDescent="0.3">
      <c r="C166" s="44"/>
    </row>
    <row r="167" spans="3:3" x14ac:dyDescent="0.3">
      <c r="C167" s="44"/>
    </row>
    <row r="168" spans="3:3" x14ac:dyDescent="0.3">
      <c r="C168" s="44"/>
    </row>
    <row r="169" spans="3:3" x14ac:dyDescent="0.3">
      <c r="C169" s="44"/>
    </row>
    <row r="170" spans="3:3" x14ac:dyDescent="0.3">
      <c r="C170" s="44"/>
    </row>
    <row r="171" spans="3:3" x14ac:dyDescent="0.3">
      <c r="C171" s="44"/>
    </row>
    <row r="172" spans="3:3" x14ac:dyDescent="0.3">
      <c r="C172" s="44"/>
    </row>
    <row r="173" spans="3:3" x14ac:dyDescent="0.3">
      <c r="C173" s="44"/>
    </row>
    <row r="174" spans="3:3" x14ac:dyDescent="0.3">
      <c r="C174" s="44"/>
    </row>
    <row r="175" spans="3:3" x14ac:dyDescent="0.3">
      <c r="C175" s="44"/>
    </row>
    <row r="176" spans="3:3" x14ac:dyDescent="0.3">
      <c r="C176" s="44"/>
    </row>
    <row r="177" spans="3:3" x14ac:dyDescent="0.3">
      <c r="C177" s="44"/>
    </row>
    <row r="178" spans="3:3" x14ac:dyDescent="0.3">
      <c r="C178" s="44"/>
    </row>
    <row r="179" spans="3:3" x14ac:dyDescent="0.3">
      <c r="C179" s="44"/>
    </row>
    <row r="180" spans="3:3" x14ac:dyDescent="0.3">
      <c r="C180" s="44"/>
    </row>
    <row r="181" spans="3:3" x14ac:dyDescent="0.3">
      <c r="C181" s="44"/>
    </row>
    <row r="182" spans="3:3" x14ac:dyDescent="0.3">
      <c r="C182" s="44"/>
    </row>
    <row r="183" spans="3:3" x14ac:dyDescent="0.3">
      <c r="C183" s="44"/>
    </row>
    <row r="184" spans="3:3" x14ac:dyDescent="0.3">
      <c r="C184" s="44"/>
    </row>
    <row r="185" spans="3:3" x14ac:dyDescent="0.3">
      <c r="C185" s="44"/>
    </row>
    <row r="186" spans="3:3" x14ac:dyDescent="0.3">
      <c r="C186" s="44"/>
    </row>
    <row r="187" spans="3:3" x14ac:dyDescent="0.3">
      <c r="C187" s="44"/>
    </row>
    <row r="188" spans="3:3" x14ac:dyDescent="0.3">
      <c r="C188" s="44"/>
    </row>
    <row r="189" spans="3:3" x14ac:dyDescent="0.3">
      <c r="C189" s="44"/>
    </row>
    <row r="190" spans="3:3" x14ac:dyDescent="0.3">
      <c r="C190" s="44"/>
    </row>
    <row r="191" spans="3:3" x14ac:dyDescent="0.3">
      <c r="C191" s="44"/>
    </row>
    <row r="192" spans="3:3" x14ac:dyDescent="0.3">
      <c r="C192" s="44"/>
    </row>
    <row r="193" spans="3:3" x14ac:dyDescent="0.3">
      <c r="C193" s="44"/>
    </row>
    <row r="194" spans="3:3" x14ac:dyDescent="0.3">
      <c r="C194" s="44"/>
    </row>
    <row r="195" spans="3:3" x14ac:dyDescent="0.3">
      <c r="C195" s="44"/>
    </row>
    <row r="196" spans="3:3" x14ac:dyDescent="0.3">
      <c r="C196" s="44"/>
    </row>
    <row r="197" spans="3:3" x14ac:dyDescent="0.3">
      <c r="C197" s="44"/>
    </row>
    <row r="198" spans="3:3" x14ac:dyDescent="0.3">
      <c r="C198" s="44"/>
    </row>
    <row r="199" spans="3:3" x14ac:dyDescent="0.3">
      <c r="C199" s="44"/>
    </row>
    <row r="200" spans="3:3" x14ac:dyDescent="0.3">
      <c r="C200" s="44"/>
    </row>
    <row r="201" spans="3:3" x14ac:dyDescent="0.3">
      <c r="C201" s="44"/>
    </row>
    <row r="202" spans="3:3" x14ac:dyDescent="0.3">
      <c r="C202" s="44"/>
    </row>
    <row r="203" spans="3:3" x14ac:dyDescent="0.3">
      <c r="C203" s="44"/>
    </row>
    <row r="204" spans="3:3" x14ac:dyDescent="0.3">
      <c r="C204" s="44"/>
    </row>
    <row r="205" spans="3:3" x14ac:dyDescent="0.3">
      <c r="C205" s="44"/>
    </row>
    <row r="206" spans="3:3" x14ac:dyDescent="0.3">
      <c r="C206" s="44"/>
    </row>
    <row r="207" spans="3:3" x14ac:dyDescent="0.3">
      <c r="C207" s="44"/>
    </row>
    <row r="208" spans="3:3" x14ac:dyDescent="0.3">
      <c r="C208" s="44"/>
    </row>
    <row r="209" spans="3:3" x14ac:dyDescent="0.3">
      <c r="C209" s="44"/>
    </row>
    <row r="210" spans="3:3" x14ac:dyDescent="0.3">
      <c r="C210" s="44"/>
    </row>
    <row r="211" spans="3:3" x14ac:dyDescent="0.3">
      <c r="C211" s="44"/>
    </row>
    <row r="212" spans="3:3" x14ac:dyDescent="0.3">
      <c r="C212" s="44"/>
    </row>
    <row r="213" spans="3:3" x14ac:dyDescent="0.3">
      <c r="C213" s="44"/>
    </row>
    <row r="214" spans="3:3" x14ac:dyDescent="0.3">
      <c r="C214" s="44"/>
    </row>
    <row r="215" spans="3:3" x14ac:dyDescent="0.3">
      <c r="C215" s="44"/>
    </row>
    <row r="216" spans="3:3" x14ac:dyDescent="0.3">
      <c r="C216" s="44"/>
    </row>
    <row r="217" spans="3:3" x14ac:dyDescent="0.3">
      <c r="C217" s="44"/>
    </row>
    <row r="218" spans="3:3" x14ac:dyDescent="0.3">
      <c r="C218" s="44"/>
    </row>
    <row r="219" spans="3:3" x14ac:dyDescent="0.3">
      <c r="C219" s="44"/>
    </row>
    <row r="220" spans="3:3" x14ac:dyDescent="0.3">
      <c r="C220" s="44"/>
    </row>
    <row r="221" spans="3:3" x14ac:dyDescent="0.3">
      <c r="C221" s="44"/>
    </row>
    <row r="222" spans="3:3" x14ac:dyDescent="0.3">
      <c r="C222" s="44"/>
    </row>
    <row r="223" spans="3:3" x14ac:dyDescent="0.3">
      <c r="C223" s="44"/>
    </row>
    <row r="224" spans="3:3" x14ac:dyDescent="0.3">
      <c r="C224" s="44"/>
    </row>
    <row r="225" spans="3:3" x14ac:dyDescent="0.3">
      <c r="C225"/>
    </row>
    <row r="226" spans="3:3" x14ac:dyDescent="0.3">
      <c r="C226"/>
    </row>
    <row r="227" spans="3:3" x14ac:dyDescent="0.3">
      <c r="C227"/>
    </row>
    <row r="228" spans="3:3" x14ac:dyDescent="0.3">
      <c r="C228"/>
    </row>
    <row r="229" spans="3:3" x14ac:dyDescent="0.3">
      <c r="C229"/>
    </row>
    <row r="230" spans="3:3" x14ac:dyDescent="0.3">
      <c r="C230"/>
    </row>
    <row r="231" spans="3:3" x14ac:dyDescent="0.3">
      <c r="C231"/>
    </row>
    <row r="232" spans="3:3" x14ac:dyDescent="0.3">
      <c r="C232"/>
    </row>
    <row r="233" spans="3:3" x14ac:dyDescent="0.3">
      <c r="C233"/>
    </row>
    <row r="234" spans="3:3" x14ac:dyDescent="0.3">
      <c r="C234"/>
    </row>
    <row r="235" spans="3:3" x14ac:dyDescent="0.3">
      <c r="C235"/>
    </row>
    <row r="236" spans="3:3" x14ac:dyDescent="0.3">
      <c r="C236"/>
    </row>
    <row r="237" spans="3:3" x14ac:dyDescent="0.3">
      <c r="C237"/>
    </row>
    <row r="238" spans="3:3" x14ac:dyDescent="0.3">
      <c r="C238"/>
    </row>
    <row r="239" spans="3:3" x14ac:dyDescent="0.3">
      <c r="C239"/>
    </row>
    <row r="240" spans="3:3" x14ac:dyDescent="0.3">
      <c r="C240"/>
    </row>
    <row r="241" spans="3:3" x14ac:dyDescent="0.3">
      <c r="C241"/>
    </row>
    <row r="242" spans="3:3" x14ac:dyDescent="0.3">
      <c r="C242"/>
    </row>
    <row r="243" spans="3:3" x14ac:dyDescent="0.3">
      <c r="C243"/>
    </row>
    <row r="244" spans="3:3" x14ac:dyDescent="0.3">
      <c r="C244"/>
    </row>
    <row r="245" spans="3:3" x14ac:dyDescent="0.3">
      <c r="C245"/>
    </row>
    <row r="246" spans="3:3" x14ac:dyDescent="0.3">
      <c r="C246"/>
    </row>
    <row r="247" spans="3:3" x14ac:dyDescent="0.3">
      <c r="C247"/>
    </row>
    <row r="248" spans="3:3" x14ac:dyDescent="0.3">
      <c r="C248"/>
    </row>
    <row r="249" spans="3:3" x14ac:dyDescent="0.3">
      <c r="C249"/>
    </row>
    <row r="250" spans="3:3" x14ac:dyDescent="0.3">
      <c r="C250"/>
    </row>
    <row r="251" spans="3:3" x14ac:dyDescent="0.3">
      <c r="C251"/>
    </row>
    <row r="252" spans="3:3" x14ac:dyDescent="0.3">
      <c r="C252"/>
    </row>
    <row r="253" spans="3:3" x14ac:dyDescent="0.3">
      <c r="C253"/>
    </row>
    <row r="254" spans="3:3" x14ac:dyDescent="0.3">
      <c r="C254"/>
    </row>
    <row r="255" spans="3:3" x14ac:dyDescent="0.3">
      <c r="C255"/>
    </row>
    <row r="256" spans="3:3" x14ac:dyDescent="0.3">
      <c r="C256"/>
    </row>
    <row r="257" spans="3:3" x14ac:dyDescent="0.3">
      <c r="C257"/>
    </row>
    <row r="258" spans="3:3" x14ac:dyDescent="0.3">
      <c r="C258"/>
    </row>
    <row r="259" spans="3:3" x14ac:dyDescent="0.3">
      <c r="C259"/>
    </row>
    <row r="260" spans="3:3" x14ac:dyDescent="0.3">
      <c r="C260"/>
    </row>
    <row r="261" spans="3:3" x14ac:dyDescent="0.3">
      <c r="C261"/>
    </row>
    <row r="262" spans="3:3" x14ac:dyDescent="0.3">
      <c r="C262"/>
    </row>
    <row r="263" spans="3:3" x14ac:dyDescent="0.3">
      <c r="C263"/>
    </row>
    <row r="264" spans="3:3" x14ac:dyDescent="0.3">
      <c r="C264"/>
    </row>
    <row r="265" spans="3:3" x14ac:dyDescent="0.3">
      <c r="C265"/>
    </row>
    <row r="266" spans="3:3" x14ac:dyDescent="0.3">
      <c r="C266"/>
    </row>
    <row r="267" spans="3:3" x14ac:dyDescent="0.3">
      <c r="C267"/>
    </row>
    <row r="268" spans="3:3" x14ac:dyDescent="0.3">
      <c r="C268"/>
    </row>
    <row r="269" spans="3:3" x14ac:dyDescent="0.3">
      <c r="C269"/>
    </row>
    <row r="270" spans="3:3" x14ac:dyDescent="0.3">
      <c r="C270"/>
    </row>
    <row r="271" spans="3:3" x14ac:dyDescent="0.3">
      <c r="C271"/>
    </row>
    <row r="272" spans="3:3" x14ac:dyDescent="0.3">
      <c r="C272"/>
    </row>
    <row r="273" spans="3:3" x14ac:dyDescent="0.3">
      <c r="C273"/>
    </row>
    <row r="274" spans="3:3" x14ac:dyDescent="0.3">
      <c r="C274"/>
    </row>
    <row r="275" spans="3:3" x14ac:dyDescent="0.3">
      <c r="C275"/>
    </row>
    <row r="276" spans="3:3" x14ac:dyDescent="0.3">
      <c r="C276"/>
    </row>
    <row r="277" spans="3:3" x14ac:dyDescent="0.3">
      <c r="C277"/>
    </row>
    <row r="278" spans="3:3" x14ac:dyDescent="0.3">
      <c r="C278"/>
    </row>
    <row r="279" spans="3:3" x14ac:dyDescent="0.3">
      <c r="C279"/>
    </row>
    <row r="280" spans="3:3" x14ac:dyDescent="0.3">
      <c r="C280"/>
    </row>
    <row r="281" spans="3:3" x14ac:dyDescent="0.3">
      <c r="C281"/>
    </row>
    <row r="282" spans="3:3" x14ac:dyDescent="0.3">
      <c r="C282"/>
    </row>
    <row r="283" spans="3:3" x14ac:dyDescent="0.3">
      <c r="C283"/>
    </row>
    <row r="284" spans="3:3" x14ac:dyDescent="0.3">
      <c r="C284"/>
    </row>
    <row r="285" spans="3:3" x14ac:dyDescent="0.3">
      <c r="C285"/>
    </row>
    <row r="286" spans="3:3" x14ac:dyDescent="0.3">
      <c r="C286"/>
    </row>
    <row r="287" spans="3:3" x14ac:dyDescent="0.3">
      <c r="C287"/>
    </row>
    <row r="288" spans="3:3" x14ac:dyDescent="0.3">
      <c r="C288"/>
    </row>
    <row r="289" spans="3:3" x14ac:dyDescent="0.3">
      <c r="C289"/>
    </row>
    <row r="290" spans="3:3" x14ac:dyDescent="0.3">
      <c r="C290"/>
    </row>
    <row r="291" spans="3:3" x14ac:dyDescent="0.3">
      <c r="C291"/>
    </row>
    <row r="292" spans="3:3" x14ac:dyDescent="0.3">
      <c r="C292"/>
    </row>
    <row r="293" spans="3:3" x14ac:dyDescent="0.3">
      <c r="C293"/>
    </row>
    <row r="294" spans="3:3" x14ac:dyDescent="0.3">
      <c r="C294"/>
    </row>
    <row r="295" spans="3:3" x14ac:dyDescent="0.3">
      <c r="C295"/>
    </row>
    <row r="296" spans="3:3" x14ac:dyDescent="0.3">
      <c r="C296"/>
    </row>
    <row r="297" spans="3:3" x14ac:dyDescent="0.3">
      <c r="C297"/>
    </row>
    <row r="298" spans="3:3" x14ac:dyDescent="0.3">
      <c r="C298"/>
    </row>
    <row r="299" spans="3:3" x14ac:dyDescent="0.3">
      <c r="C299"/>
    </row>
    <row r="300" spans="3:3" x14ac:dyDescent="0.3">
      <c r="C300"/>
    </row>
    <row r="301" spans="3:3" x14ac:dyDescent="0.3">
      <c r="C301"/>
    </row>
    <row r="302" spans="3:3" x14ac:dyDescent="0.3">
      <c r="C302"/>
    </row>
    <row r="303" spans="3:3" x14ac:dyDescent="0.3">
      <c r="C303"/>
    </row>
    <row r="304" spans="3:3" x14ac:dyDescent="0.3">
      <c r="C304"/>
    </row>
    <row r="305" spans="3:3" x14ac:dyDescent="0.3">
      <c r="C305"/>
    </row>
    <row r="306" spans="3:3" x14ac:dyDescent="0.3">
      <c r="C306"/>
    </row>
    <row r="307" spans="3:3" x14ac:dyDescent="0.3">
      <c r="C307"/>
    </row>
    <row r="308" spans="3:3" x14ac:dyDescent="0.3">
      <c r="C308"/>
    </row>
    <row r="309" spans="3:3" x14ac:dyDescent="0.3">
      <c r="C309"/>
    </row>
    <row r="310" spans="3:3" x14ac:dyDescent="0.3">
      <c r="C310"/>
    </row>
    <row r="311" spans="3:3" x14ac:dyDescent="0.3">
      <c r="C311"/>
    </row>
    <row r="312" spans="3:3" x14ac:dyDescent="0.3">
      <c r="C312"/>
    </row>
    <row r="313" spans="3:3" x14ac:dyDescent="0.3">
      <c r="C313"/>
    </row>
    <row r="314" spans="3:3" x14ac:dyDescent="0.3">
      <c r="C314"/>
    </row>
    <row r="315" spans="3:3" x14ac:dyDescent="0.3">
      <c r="C315"/>
    </row>
    <row r="316" spans="3:3" x14ac:dyDescent="0.3">
      <c r="C316"/>
    </row>
    <row r="317" spans="3:3" x14ac:dyDescent="0.3">
      <c r="C317"/>
    </row>
    <row r="318" spans="3:3" x14ac:dyDescent="0.3">
      <c r="C318"/>
    </row>
    <row r="319" spans="3:3" x14ac:dyDescent="0.3">
      <c r="C319"/>
    </row>
    <row r="320" spans="3:3" x14ac:dyDescent="0.3">
      <c r="C320"/>
    </row>
    <row r="321" spans="3:3" x14ac:dyDescent="0.3">
      <c r="C321"/>
    </row>
    <row r="322" spans="3:3" x14ac:dyDescent="0.3">
      <c r="C322"/>
    </row>
    <row r="323" spans="3:3" x14ac:dyDescent="0.3">
      <c r="C323"/>
    </row>
    <row r="324" spans="3:3" x14ac:dyDescent="0.3">
      <c r="C324"/>
    </row>
    <row r="325" spans="3:3" x14ac:dyDescent="0.3">
      <c r="C325"/>
    </row>
    <row r="326" spans="3:3" x14ac:dyDescent="0.3">
      <c r="C326"/>
    </row>
    <row r="327" spans="3:3" x14ac:dyDescent="0.3">
      <c r="C327"/>
    </row>
    <row r="328" spans="3:3" x14ac:dyDescent="0.3">
      <c r="C328"/>
    </row>
    <row r="329" spans="3:3" x14ac:dyDescent="0.3">
      <c r="C329"/>
    </row>
    <row r="330" spans="3:3" x14ac:dyDescent="0.3">
      <c r="C330"/>
    </row>
    <row r="331" spans="3:3" x14ac:dyDescent="0.3">
      <c r="C331"/>
    </row>
    <row r="332" spans="3:3" x14ac:dyDescent="0.3">
      <c r="C332"/>
    </row>
    <row r="333" spans="3:3" x14ac:dyDescent="0.3">
      <c r="C333"/>
    </row>
    <row r="334" spans="3:3" x14ac:dyDescent="0.3">
      <c r="C334"/>
    </row>
    <row r="335" spans="3:3" x14ac:dyDescent="0.3">
      <c r="C335"/>
    </row>
    <row r="336" spans="3:3" x14ac:dyDescent="0.3">
      <c r="C336"/>
    </row>
    <row r="337" spans="3:3" x14ac:dyDescent="0.3">
      <c r="C337"/>
    </row>
    <row r="338" spans="3:3" x14ac:dyDescent="0.3">
      <c r="C338"/>
    </row>
    <row r="339" spans="3:3" x14ac:dyDescent="0.3">
      <c r="C339"/>
    </row>
    <row r="340" spans="3:3" x14ac:dyDescent="0.3">
      <c r="C340"/>
    </row>
    <row r="341" spans="3:3" x14ac:dyDescent="0.3">
      <c r="C341"/>
    </row>
    <row r="342" spans="3:3" x14ac:dyDescent="0.3">
      <c r="C342"/>
    </row>
    <row r="343" spans="3:3" x14ac:dyDescent="0.3">
      <c r="C343"/>
    </row>
    <row r="344" spans="3:3" x14ac:dyDescent="0.3">
      <c r="C344"/>
    </row>
    <row r="345" spans="3:3" x14ac:dyDescent="0.3">
      <c r="C345"/>
    </row>
    <row r="346" spans="3:3" x14ac:dyDescent="0.3">
      <c r="C346"/>
    </row>
    <row r="347" spans="3:3" x14ac:dyDescent="0.3">
      <c r="C347"/>
    </row>
    <row r="348" spans="3:3" x14ac:dyDescent="0.3">
      <c r="C348"/>
    </row>
    <row r="349" spans="3:3" x14ac:dyDescent="0.3">
      <c r="C349"/>
    </row>
    <row r="350" spans="3:3" x14ac:dyDescent="0.3">
      <c r="C350"/>
    </row>
    <row r="351" spans="3:3" x14ac:dyDescent="0.3">
      <c r="C351"/>
    </row>
    <row r="352" spans="3:3" x14ac:dyDescent="0.3">
      <c r="C352"/>
    </row>
    <row r="353" spans="3:3" x14ac:dyDescent="0.3">
      <c r="C353"/>
    </row>
    <row r="354" spans="3:3" x14ac:dyDescent="0.3">
      <c r="C354"/>
    </row>
    <row r="355" spans="3:3" x14ac:dyDescent="0.3">
      <c r="C355"/>
    </row>
    <row r="356" spans="3:3" x14ac:dyDescent="0.3">
      <c r="C356"/>
    </row>
    <row r="357" spans="3:3" x14ac:dyDescent="0.3">
      <c r="C357"/>
    </row>
    <row r="358" spans="3:3" x14ac:dyDescent="0.3">
      <c r="C358"/>
    </row>
    <row r="359" spans="3:3" x14ac:dyDescent="0.3">
      <c r="C359"/>
    </row>
    <row r="360" spans="3:3" x14ac:dyDescent="0.3">
      <c r="C360"/>
    </row>
    <row r="361" spans="3:3" x14ac:dyDescent="0.3">
      <c r="C361"/>
    </row>
    <row r="362" spans="3:3" x14ac:dyDescent="0.3">
      <c r="C362"/>
    </row>
    <row r="363" spans="3:3" x14ac:dyDescent="0.3">
      <c r="C363"/>
    </row>
    <row r="364" spans="3:3" x14ac:dyDescent="0.3">
      <c r="C364"/>
    </row>
    <row r="365" spans="3:3" x14ac:dyDescent="0.3">
      <c r="C365"/>
    </row>
    <row r="366" spans="3:3" x14ac:dyDescent="0.3">
      <c r="C366"/>
    </row>
    <row r="367" spans="3:3" x14ac:dyDescent="0.3">
      <c r="C367"/>
    </row>
    <row r="368" spans="3:3" x14ac:dyDescent="0.3">
      <c r="C368"/>
    </row>
    <row r="369" spans="3:3" x14ac:dyDescent="0.3">
      <c r="C369"/>
    </row>
    <row r="370" spans="3:3" x14ac:dyDescent="0.3">
      <c r="C370"/>
    </row>
    <row r="371" spans="3:3" x14ac:dyDescent="0.3">
      <c r="C371"/>
    </row>
    <row r="372" spans="3:3" x14ac:dyDescent="0.3">
      <c r="C372"/>
    </row>
    <row r="373" spans="3:3" x14ac:dyDescent="0.3">
      <c r="C373"/>
    </row>
    <row r="374" spans="3:3" x14ac:dyDescent="0.3">
      <c r="C374"/>
    </row>
    <row r="375" spans="3:3" x14ac:dyDescent="0.3">
      <c r="C375"/>
    </row>
    <row r="376" spans="3:3" x14ac:dyDescent="0.3">
      <c r="C376"/>
    </row>
    <row r="377" spans="3:3" x14ac:dyDescent="0.3">
      <c r="C377"/>
    </row>
    <row r="378" spans="3:3" x14ac:dyDescent="0.3">
      <c r="C378"/>
    </row>
    <row r="379" spans="3:3" x14ac:dyDescent="0.3">
      <c r="C379"/>
    </row>
    <row r="380" spans="3:3" x14ac:dyDescent="0.3">
      <c r="C380"/>
    </row>
    <row r="381" spans="3:3" x14ac:dyDescent="0.3">
      <c r="C381"/>
    </row>
    <row r="382" spans="3:3" x14ac:dyDescent="0.3">
      <c r="C382"/>
    </row>
    <row r="383" spans="3:3" x14ac:dyDescent="0.3">
      <c r="C383"/>
    </row>
    <row r="384" spans="3:3" x14ac:dyDescent="0.3">
      <c r="C384"/>
    </row>
    <row r="385" spans="3:3" x14ac:dyDescent="0.3">
      <c r="C385"/>
    </row>
    <row r="386" spans="3:3" x14ac:dyDescent="0.3">
      <c r="C386"/>
    </row>
    <row r="387" spans="3:3" x14ac:dyDescent="0.3">
      <c r="C387"/>
    </row>
    <row r="388" spans="3:3" x14ac:dyDescent="0.3">
      <c r="C388"/>
    </row>
    <row r="389" spans="3:3" x14ac:dyDescent="0.3">
      <c r="C389"/>
    </row>
    <row r="390" spans="3:3" x14ac:dyDescent="0.3">
      <c r="C390"/>
    </row>
    <row r="391" spans="3:3" x14ac:dyDescent="0.3">
      <c r="C391"/>
    </row>
    <row r="392" spans="3:3" x14ac:dyDescent="0.3">
      <c r="C392"/>
    </row>
    <row r="393" spans="3:3" x14ac:dyDescent="0.3">
      <c r="C393"/>
    </row>
    <row r="394" spans="3:3" x14ac:dyDescent="0.3">
      <c r="C394"/>
    </row>
    <row r="395" spans="3:3" x14ac:dyDescent="0.3">
      <c r="C395"/>
    </row>
    <row r="396" spans="3:3" x14ac:dyDescent="0.3">
      <c r="C396"/>
    </row>
    <row r="397" spans="3:3" x14ac:dyDescent="0.3">
      <c r="C397"/>
    </row>
    <row r="398" spans="3:3" x14ac:dyDescent="0.3">
      <c r="C398"/>
    </row>
    <row r="399" spans="3:3" x14ac:dyDescent="0.3">
      <c r="C399"/>
    </row>
    <row r="400" spans="3:3" x14ac:dyDescent="0.3">
      <c r="C400"/>
    </row>
    <row r="401" spans="3:3" x14ac:dyDescent="0.3">
      <c r="C401"/>
    </row>
    <row r="402" spans="3:3" x14ac:dyDescent="0.3">
      <c r="C402"/>
    </row>
    <row r="403" spans="3:3" x14ac:dyDescent="0.3">
      <c r="C403"/>
    </row>
    <row r="404" spans="3:3" x14ac:dyDescent="0.3">
      <c r="C404"/>
    </row>
    <row r="405" spans="3:3" x14ac:dyDescent="0.3">
      <c r="C405"/>
    </row>
    <row r="406" spans="3:3" x14ac:dyDescent="0.3">
      <c r="C406"/>
    </row>
    <row r="407" spans="3:3" x14ac:dyDescent="0.3">
      <c r="C407"/>
    </row>
    <row r="408" spans="3:3" x14ac:dyDescent="0.3">
      <c r="C408"/>
    </row>
    <row r="409" spans="3:3" x14ac:dyDescent="0.3">
      <c r="C409"/>
    </row>
    <row r="410" spans="3:3" x14ac:dyDescent="0.3">
      <c r="C410"/>
    </row>
    <row r="411" spans="3:3" x14ac:dyDescent="0.3">
      <c r="C411"/>
    </row>
    <row r="412" spans="3:3" x14ac:dyDescent="0.3">
      <c r="C412"/>
    </row>
    <row r="413" spans="3:3" x14ac:dyDescent="0.3">
      <c r="C413"/>
    </row>
    <row r="414" spans="3:3" x14ac:dyDescent="0.3">
      <c r="C414"/>
    </row>
    <row r="415" spans="3:3" x14ac:dyDescent="0.3">
      <c r="C415"/>
    </row>
    <row r="416" spans="3:3" x14ac:dyDescent="0.3">
      <c r="C416"/>
    </row>
    <row r="417" spans="3:3" x14ac:dyDescent="0.3">
      <c r="C417"/>
    </row>
    <row r="418" spans="3:3" x14ac:dyDescent="0.3">
      <c r="C418"/>
    </row>
    <row r="419" spans="3:3" x14ac:dyDescent="0.3">
      <c r="C419"/>
    </row>
    <row r="420" spans="3:3" x14ac:dyDescent="0.3">
      <c r="C420"/>
    </row>
    <row r="421" spans="3:3" x14ac:dyDescent="0.3">
      <c r="C421"/>
    </row>
    <row r="422" spans="3:3" x14ac:dyDescent="0.3">
      <c r="C422"/>
    </row>
    <row r="423" spans="3:3" x14ac:dyDescent="0.3">
      <c r="C423"/>
    </row>
    <row r="424" spans="3:3" x14ac:dyDescent="0.3">
      <c r="C424"/>
    </row>
    <row r="425" spans="3:3" x14ac:dyDescent="0.3">
      <c r="C425"/>
    </row>
    <row r="426" spans="3:3" x14ac:dyDescent="0.3">
      <c r="C426"/>
    </row>
    <row r="427" spans="3:3" x14ac:dyDescent="0.3">
      <c r="C427"/>
    </row>
    <row r="428" spans="3:3" x14ac:dyDescent="0.3">
      <c r="C428"/>
    </row>
    <row r="429" spans="3:3" x14ac:dyDescent="0.3">
      <c r="C429"/>
    </row>
    <row r="430" spans="3:3" x14ac:dyDescent="0.3">
      <c r="C430"/>
    </row>
    <row r="431" spans="3:3" x14ac:dyDescent="0.3">
      <c r="C431"/>
    </row>
    <row r="432" spans="3:3" x14ac:dyDescent="0.3">
      <c r="C432"/>
    </row>
    <row r="433" spans="3:3" x14ac:dyDescent="0.3">
      <c r="C433"/>
    </row>
    <row r="434" spans="3:3" x14ac:dyDescent="0.3">
      <c r="C434"/>
    </row>
    <row r="435" spans="3:3" x14ac:dyDescent="0.3">
      <c r="C435"/>
    </row>
    <row r="436" spans="3:3" x14ac:dyDescent="0.3">
      <c r="C436"/>
    </row>
    <row r="437" spans="3:3" x14ac:dyDescent="0.3">
      <c r="C437"/>
    </row>
    <row r="438" spans="3:3" x14ac:dyDescent="0.3">
      <c r="C438"/>
    </row>
    <row r="439" spans="3:3" x14ac:dyDescent="0.3">
      <c r="C439"/>
    </row>
    <row r="440" spans="3:3" x14ac:dyDescent="0.3">
      <c r="C440"/>
    </row>
    <row r="441" spans="3:3" x14ac:dyDescent="0.3">
      <c r="C441"/>
    </row>
    <row r="442" spans="3:3" x14ac:dyDescent="0.3">
      <c r="C442"/>
    </row>
    <row r="443" spans="3:3" x14ac:dyDescent="0.3">
      <c r="C443"/>
    </row>
    <row r="444" spans="3:3" x14ac:dyDescent="0.3">
      <c r="C444"/>
    </row>
    <row r="445" spans="3:3" x14ac:dyDescent="0.3">
      <c r="C445"/>
    </row>
    <row r="446" spans="3:3" x14ac:dyDescent="0.3">
      <c r="C446"/>
    </row>
    <row r="447" spans="3:3" x14ac:dyDescent="0.3">
      <c r="C447"/>
    </row>
    <row r="448" spans="3:3" x14ac:dyDescent="0.3">
      <c r="C448"/>
    </row>
    <row r="449" spans="3:3" x14ac:dyDescent="0.3">
      <c r="C449"/>
    </row>
    <row r="450" spans="3:3" x14ac:dyDescent="0.3">
      <c r="C450"/>
    </row>
    <row r="451" spans="3:3" x14ac:dyDescent="0.3">
      <c r="C451"/>
    </row>
    <row r="452" spans="3:3" x14ac:dyDescent="0.3">
      <c r="C452"/>
    </row>
    <row r="453" spans="3:3" x14ac:dyDescent="0.3">
      <c r="C453"/>
    </row>
    <row r="454" spans="3:3" x14ac:dyDescent="0.3">
      <c r="C454"/>
    </row>
    <row r="455" spans="3:3" x14ac:dyDescent="0.3">
      <c r="C455"/>
    </row>
    <row r="456" spans="3:3" x14ac:dyDescent="0.3">
      <c r="C456"/>
    </row>
    <row r="457" spans="3:3" x14ac:dyDescent="0.3">
      <c r="C457"/>
    </row>
    <row r="458" spans="3:3" x14ac:dyDescent="0.3">
      <c r="C458"/>
    </row>
    <row r="459" spans="3:3" x14ac:dyDescent="0.3">
      <c r="C459"/>
    </row>
    <row r="460" spans="3:3" x14ac:dyDescent="0.3">
      <c r="C460"/>
    </row>
    <row r="461" spans="3:3" x14ac:dyDescent="0.3">
      <c r="C461"/>
    </row>
    <row r="462" spans="3:3" x14ac:dyDescent="0.3">
      <c r="C462"/>
    </row>
    <row r="463" spans="3:3" x14ac:dyDescent="0.3">
      <c r="C463"/>
    </row>
    <row r="464" spans="3:3" x14ac:dyDescent="0.3">
      <c r="C464"/>
    </row>
    <row r="465" spans="3:3" x14ac:dyDescent="0.3">
      <c r="C465"/>
    </row>
    <row r="466" spans="3:3" x14ac:dyDescent="0.3">
      <c r="C466"/>
    </row>
    <row r="467" spans="3:3" x14ac:dyDescent="0.3">
      <c r="C467"/>
    </row>
    <row r="468" spans="3:3" x14ac:dyDescent="0.3">
      <c r="C468"/>
    </row>
    <row r="469" spans="3:3" x14ac:dyDescent="0.3">
      <c r="C469"/>
    </row>
    <row r="470" spans="3:3" x14ac:dyDescent="0.3">
      <c r="C470"/>
    </row>
    <row r="471" spans="3:3" x14ac:dyDescent="0.3">
      <c r="C471"/>
    </row>
    <row r="472" spans="3:3" x14ac:dyDescent="0.3">
      <c r="C472"/>
    </row>
    <row r="473" spans="3:3" x14ac:dyDescent="0.3">
      <c r="C473"/>
    </row>
    <row r="474" spans="3:3" x14ac:dyDescent="0.3">
      <c r="C474"/>
    </row>
    <row r="475" spans="3:3" x14ac:dyDescent="0.3">
      <c r="C475"/>
    </row>
    <row r="476" spans="3:3" x14ac:dyDescent="0.3">
      <c r="C476"/>
    </row>
    <row r="477" spans="3:3" x14ac:dyDescent="0.3">
      <c r="C477"/>
    </row>
    <row r="478" spans="3:3" x14ac:dyDescent="0.3">
      <c r="C478"/>
    </row>
    <row r="479" spans="3:3" x14ac:dyDescent="0.3">
      <c r="C479"/>
    </row>
    <row r="480" spans="3:3" x14ac:dyDescent="0.3">
      <c r="C480"/>
    </row>
    <row r="481" spans="3:3" x14ac:dyDescent="0.3">
      <c r="C481"/>
    </row>
    <row r="482" spans="3:3" x14ac:dyDescent="0.3">
      <c r="C482"/>
    </row>
    <row r="483" spans="3:3" x14ac:dyDescent="0.3">
      <c r="C483"/>
    </row>
    <row r="484" spans="3:3" x14ac:dyDescent="0.3">
      <c r="C484"/>
    </row>
    <row r="485" spans="3:3" x14ac:dyDescent="0.3">
      <c r="C485"/>
    </row>
    <row r="486" spans="3:3" x14ac:dyDescent="0.3">
      <c r="C486"/>
    </row>
    <row r="487" spans="3:3" x14ac:dyDescent="0.3">
      <c r="C487"/>
    </row>
    <row r="488" spans="3:3" x14ac:dyDescent="0.3">
      <c r="C488"/>
    </row>
    <row r="489" spans="3:3" x14ac:dyDescent="0.3">
      <c r="C489"/>
    </row>
    <row r="490" spans="3:3" x14ac:dyDescent="0.3">
      <c r="C490"/>
    </row>
    <row r="491" spans="3:3" x14ac:dyDescent="0.3">
      <c r="C491"/>
    </row>
    <row r="492" spans="3:3" x14ac:dyDescent="0.3">
      <c r="C492"/>
    </row>
    <row r="493" spans="3:3" x14ac:dyDescent="0.3">
      <c r="C493"/>
    </row>
    <row r="494" spans="3:3" x14ac:dyDescent="0.3">
      <c r="C494"/>
    </row>
    <row r="495" spans="3:3" x14ac:dyDescent="0.3">
      <c r="C495"/>
    </row>
    <row r="496" spans="3:3" x14ac:dyDescent="0.3">
      <c r="C496"/>
    </row>
    <row r="497" spans="3:3" x14ac:dyDescent="0.3">
      <c r="C497"/>
    </row>
    <row r="498" spans="3:3" x14ac:dyDescent="0.3">
      <c r="C498"/>
    </row>
    <row r="499" spans="3:3" x14ac:dyDescent="0.3">
      <c r="C499"/>
    </row>
    <row r="500" spans="3:3" x14ac:dyDescent="0.3">
      <c r="C500"/>
    </row>
    <row r="501" spans="3:3" x14ac:dyDescent="0.3">
      <c r="C501"/>
    </row>
    <row r="502" spans="3:3" x14ac:dyDescent="0.3">
      <c r="C502"/>
    </row>
    <row r="503" spans="3:3" x14ac:dyDescent="0.3">
      <c r="C503"/>
    </row>
    <row r="504" spans="3:3" x14ac:dyDescent="0.3">
      <c r="C504"/>
    </row>
    <row r="505" spans="3:3" x14ac:dyDescent="0.3">
      <c r="C505"/>
    </row>
    <row r="506" spans="3:3" x14ac:dyDescent="0.3">
      <c r="C506"/>
    </row>
    <row r="507" spans="3:3" x14ac:dyDescent="0.3">
      <c r="C507"/>
    </row>
    <row r="508" spans="3:3" x14ac:dyDescent="0.3">
      <c r="C508"/>
    </row>
    <row r="509" spans="3:3" x14ac:dyDescent="0.3">
      <c r="C509"/>
    </row>
    <row r="510" spans="3:3" x14ac:dyDescent="0.3">
      <c r="C510"/>
    </row>
    <row r="511" spans="3:3" x14ac:dyDescent="0.3">
      <c r="C511"/>
    </row>
    <row r="512" spans="3:3" x14ac:dyDescent="0.3">
      <c r="C512"/>
    </row>
    <row r="513" spans="3:3" x14ac:dyDescent="0.3">
      <c r="C513"/>
    </row>
    <row r="514" spans="3:3" x14ac:dyDescent="0.3">
      <c r="C514"/>
    </row>
    <row r="515" spans="3:3" x14ac:dyDescent="0.3">
      <c r="C515"/>
    </row>
    <row r="516" spans="3:3" x14ac:dyDescent="0.3">
      <c r="C516"/>
    </row>
    <row r="517" spans="3:3" x14ac:dyDescent="0.3">
      <c r="C517"/>
    </row>
    <row r="518" spans="3:3" x14ac:dyDescent="0.3">
      <c r="C518"/>
    </row>
    <row r="519" spans="3:3" x14ac:dyDescent="0.3">
      <c r="C519"/>
    </row>
    <row r="520" spans="3:3" x14ac:dyDescent="0.3">
      <c r="C520"/>
    </row>
    <row r="521" spans="3:3" x14ac:dyDescent="0.3">
      <c r="C521"/>
    </row>
    <row r="522" spans="3:3" x14ac:dyDescent="0.3">
      <c r="C522"/>
    </row>
    <row r="523" spans="3:3" x14ac:dyDescent="0.3">
      <c r="C523"/>
    </row>
    <row r="524" spans="3:3" x14ac:dyDescent="0.3">
      <c r="C524"/>
    </row>
    <row r="525" spans="3:3" x14ac:dyDescent="0.3">
      <c r="C525"/>
    </row>
    <row r="526" spans="3:3" x14ac:dyDescent="0.3">
      <c r="C526"/>
    </row>
    <row r="527" spans="3:3" x14ac:dyDescent="0.3">
      <c r="C527"/>
    </row>
    <row r="528" spans="3:3" x14ac:dyDescent="0.3">
      <c r="C528"/>
    </row>
    <row r="529" spans="3:3" x14ac:dyDescent="0.3">
      <c r="C529"/>
    </row>
    <row r="530" spans="3:3" x14ac:dyDescent="0.3">
      <c r="C530"/>
    </row>
    <row r="531" spans="3:3" x14ac:dyDescent="0.3">
      <c r="C531"/>
    </row>
    <row r="532" spans="3:3" x14ac:dyDescent="0.3">
      <c r="C532"/>
    </row>
    <row r="533" spans="3:3" x14ac:dyDescent="0.3">
      <c r="C533"/>
    </row>
    <row r="534" spans="3:3" x14ac:dyDescent="0.3">
      <c r="C534"/>
    </row>
    <row r="535" spans="3:3" x14ac:dyDescent="0.3">
      <c r="C535"/>
    </row>
    <row r="536" spans="3:3" x14ac:dyDescent="0.3">
      <c r="C536"/>
    </row>
    <row r="537" spans="3:3" x14ac:dyDescent="0.3">
      <c r="C537"/>
    </row>
    <row r="538" spans="3:3" x14ac:dyDescent="0.3">
      <c r="C538"/>
    </row>
    <row r="539" spans="3:3" x14ac:dyDescent="0.3">
      <c r="C539"/>
    </row>
    <row r="540" spans="3:3" x14ac:dyDescent="0.3">
      <c r="C540"/>
    </row>
    <row r="541" spans="3:3" x14ac:dyDescent="0.3">
      <c r="C541"/>
    </row>
    <row r="542" spans="3:3" x14ac:dyDescent="0.3">
      <c r="C542"/>
    </row>
    <row r="543" spans="3:3" x14ac:dyDescent="0.3">
      <c r="C543"/>
    </row>
    <row r="544" spans="3:3" x14ac:dyDescent="0.3">
      <c r="C544"/>
    </row>
    <row r="545" spans="3:3" x14ac:dyDescent="0.3">
      <c r="C545"/>
    </row>
    <row r="546" spans="3:3" x14ac:dyDescent="0.3">
      <c r="C546"/>
    </row>
    <row r="547" spans="3:3" x14ac:dyDescent="0.3">
      <c r="C547"/>
    </row>
    <row r="548" spans="3:3" x14ac:dyDescent="0.3">
      <c r="C548"/>
    </row>
    <row r="549" spans="3:3" x14ac:dyDescent="0.3">
      <c r="C549"/>
    </row>
    <row r="550" spans="3:3" x14ac:dyDescent="0.3">
      <c r="C550"/>
    </row>
    <row r="551" spans="3:3" x14ac:dyDescent="0.3">
      <c r="C551"/>
    </row>
    <row r="552" spans="3:3" x14ac:dyDescent="0.3">
      <c r="C552"/>
    </row>
    <row r="553" spans="3:3" x14ac:dyDescent="0.3">
      <c r="C553"/>
    </row>
    <row r="554" spans="3:3" x14ac:dyDescent="0.3">
      <c r="C554"/>
    </row>
    <row r="555" spans="3:3" x14ac:dyDescent="0.3">
      <c r="C555"/>
    </row>
    <row r="556" spans="3:3" x14ac:dyDescent="0.3">
      <c r="C556"/>
    </row>
    <row r="557" spans="3:3" x14ac:dyDescent="0.3">
      <c r="C557"/>
    </row>
    <row r="558" spans="3:3" x14ac:dyDescent="0.3">
      <c r="C558"/>
    </row>
    <row r="559" spans="3:3" x14ac:dyDescent="0.3">
      <c r="C559"/>
    </row>
    <row r="560" spans="3:3" x14ac:dyDescent="0.3">
      <c r="C560"/>
    </row>
    <row r="561" spans="3:3" x14ac:dyDescent="0.3">
      <c r="C561"/>
    </row>
    <row r="562" spans="3:3" x14ac:dyDescent="0.3">
      <c r="C562"/>
    </row>
    <row r="563" spans="3:3" x14ac:dyDescent="0.3">
      <c r="C563"/>
    </row>
    <row r="564" spans="3:3" x14ac:dyDescent="0.3">
      <c r="C564"/>
    </row>
    <row r="565" spans="3:3" x14ac:dyDescent="0.3">
      <c r="C565"/>
    </row>
    <row r="566" spans="3:3" x14ac:dyDescent="0.3">
      <c r="C566"/>
    </row>
    <row r="567" spans="3:3" x14ac:dyDescent="0.3">
      <c r="C567"/>
    </row>
    <row r="568" spans="3:3" x14ac:dyDescent="0.3">
      <c r="C568"/>
    </row>
    <row r="569" spans="3:3" x14ac:dyDescent="0.3">
      <c r="C569"/>
    </row>
    <row r="570" spans="3:3" x14ac:dyDescent="0.3">
      <c r="C570"/>
    </row>
    <row r="571" spans="3:3" x14ac:dyDescent="0.3">
      <c r="C571"/>
    </row>
    <row r="572" spans="3:3" x14ac:dyDescent="0.3">
      <c r="C572"/>
    </row>
    <row r="573" spans="3:3" x14ac:dyDescent="0.3">
      <c r="C573"/>
    </row>
    <row r="574" spans="3:3" x14ac:dyDescent="0.3">
      <c r="C574"/>
    </row>
    <row r="575" spans="3:3" x14ac:dyDescent="0.3">
      <c r="C575"/>
    </row>
    <row r="576" spans="3:3" x14ac:dyDescent="0.3">
      <c r="C576"/>
    </row>
    <row r="577" spans="3:3" x14ac:dyDescent="0.3">
      <c r="C577"/>
    </row>
    <row r="578" spans="3:3" x14ac:dyDescent="0.3">
      <c r="C578"/>
    </row>
    <row r="579" spans="3:3" x14ac:dyDescent="0.3">
      <c r="C579"/>
    </row>
    <row r="580" spans="3:3" x14ac:dyDescent="0.3">
      <c r="C580"/>
    </row>
    <row r="581" spans="3:3" x14ac:dyDescent="0.3">
      <c r="C581"/>
    </row>
    <row r="582" spans="3:3" x14ac:dyDescent="0.3">
      <c r="C582"/>
    </row>
    <row r="583" spans="3:3" x14ac:dyDescent="0.3">
      <c r="C583"/>
    </row>
    <row r="584" spans="3:3" x14ac:dyDescent="0.3">
      <c r="C584"/>
    </row>
    <row r="585" spans="3:3" x14ac:dyDescent="0.3">
      <c r="C585"/>
    </row>
    <row r="586" spans="3:3" x14ac:dyDescent="0.3">
      <c r="C586"/>
    </row>
    <row r="587" spans="3:3" x14ac:dyDescent="0.3">
      <c r="C587"/>
    </row>
    <row r="588" spans="3:3" x14ac:dyDescent="0.3">
      <c r="C588"/>
    </row>
    <row r="589" spans="3:3" x14ac:dyDescent="0.3">
      <c r="C589"/>
    </row>
    <row r="590" spans="3:3" x14ac:dyDescent="0.3">
      <c r="C590"/>
    </row>
    <row r="591" spans="3:3" x14ac:dyDescent="0.3">
      <c r="C591"/>
    </row>
    <row r="592" spans="3:3" x14ac:dyDescent="0.3">
      <c r="C592"/>
    </row>
    <row r="593" spans="3:3" x14ac:dyDescent="0.3">
      <c r="C593"/>
    </row>
    <row r="594" spans="3:3" x14ac:dyDescent="0.3">
      <c r="C594"/>
    </row>
    <row r="595" spans="3:3" x14ac:dyDescent="0.3">
      <c r="C595"/>
    </row>
    <row r="596" spans="3:3" x14ac:dyDescent="0.3">
      <c r="C596"/>
    </row>
    <row r="597" spans="3:3" x14ac:dyDescent="0.3">
      <c r="C597"/>
    </row>
    <row r="598" spans="3:3" x14ac:dyDescent="0.3">
      <c r="C598"/>
    </row>
    <row r="599" spans="3:3" x14ac:dyDescent="0.3">
      <c r="C599"/>
    </row>
    <row r="600" spans="3:3" x14ac:dyDescent="0.3">
      <c r="C600"/>
    </row>
    <row r="601" spans="3:3" x14ac:dyDescent="0.3">
      <c r="C601"/>
    </row>
    <row r="602" spans="3:3" x14ac:dyDescent="0.3">
      <c r="C602"/>
    </row>
    <row r="603" spans="3:3" x14ac:dyDescent="0.3">
      <c r="C603"/>
    </row>
    <row r="604" spans="3:3" x14ac:dyDescent="0.3">
      <c r="C604"/>
    </row>
    <row r="605" spans="3:3" x14ac:dyDescent="0.3">
      <c r="C605"/>
    </row>
    <row r="606" spans="3:3" x14ac:dyDescent="0.3">
      <c r="C606"/>
    </row>
    <row r="607" spans="3:3" x14ac:dyDescent="0.3">
      <c r="C607"/>
    </row>
    <row r="608" spans="3:3" x14ac:dyDescent="0.3">
      <c r="C608"/>
    </row>
    <row r="609" spans="3:3" x14ac:dyDescent="0.3">
      <c r="C609"/>
    </row>
    <row r="610" spans="3:3" x14ac:dyDescent="0.3">
      <c r="C610"/>
    </row>
    <row r="611" spans="3:3" x14ac:dyDescent="0.3">
      <c r="C611"/>
    </row>
    <row r="612" spans="3:3" x14ac:dyDescent="0.3">
      <c r="C612"/>
    </row>
    <row r="613" spans="3:3" x14ac:dyDescent="0.3">
      <c r="C613"/>
    </row>
    <row r="614" spans="3:3" x14ac:dyDescent="0.3">
      <c r="C614"/>
    </row>
    <row r="615" spans="3:3" x14ac:dyDescent="0.3">
      <c r="C615"/>
    </row>
    <row r="616" spans="3:3" x14ac:dyDescent="0.3">
      <c r="C616"/>
    </row>
    <row r="617" spans="3:3" x14ac:dyDescent="0.3">
      <c r="C617"/>
    </row>
    <row r="618" spans="3:3" x14ac:dyDescent="0.3">
      <c r="C618"/>
    </row>
    <row r="619" spans="3:3" x14ac:dyDescent="0.3">
      <c r="C619"/>
    </row>
    <row r="620" spans="3:3" x14ac:dyDescent="0.3">
      <c r="C620"/>
    </row>
    <row r="621" spans="3:3" x14ac:dyDescent="0.3">
      <c r="C621"/>
    </row>
    <row r="622" spans="3:3" x14ac:dyDescent="0.3">
      <c r="C622"/>
    </row>
    <row r="623" spans="3:3" x14ac:dyDescent="0.3">
      <c r="C623"/>
    </row>
    <row r="624" spans="3:3" x14ac:dyDescent="0.3">
      <c r="C624"/>
    </row>
    <row r="625" spans="3:3" x14ac:dyDescent="0.3">
      <c r="C625"/>
    </row>
    <row r="626" spans="3:3" x14ac:dyDescent="0.3">
      <c r="C626"/>
    </row>
    <row r="627" spans="3:3" x14ac:dyDescent="0.3">
      <c r="C627"/>
    </row>
    <row r="628" spans="3:3" x14ac:dyDescent="0.3">
      <c r="C628"/>
    </row>
    <row r="629" spans="3:3" x14ac:dyDescent="0.3">
      <c r="C629"/>
    </row>
    <row r="630" spans="3:3" x14ac:dyDescent="0.3">
      <c r="C630"/>
    </row>
    <row r="631" spans="3:3" x14ac:dyDescent="0.3">
      <c r="C631"/>
    </row>
    <row r="632" spans="3:3" x14ac:dyDescent="0.3">
      <c r="C632"/>
    </row>
    <row r="633" spans="3:3" x14ac:dyDescent="0.3">
      <c r="C633"/>
    </row>
    <row r="634" spans="3:3" x14ac:dyDescent="0.3">
      <c r="C634"/>
    </row>
    <row r="635" spans="3:3" x14ac:dyDescent="0.3">
      <c r="C635"/>
    </row>
    <row r="636" spans="3:3" x14ac:dyDescent="0.3">
      <c r="C636"/>
    </row>
    <row r="637" spans="3:3" x14ac:dyDescent="0.3">
      <c r="C637"/>
    </row>
    <row r="638" spans="3:3" x14ac:dyDescent="0.3">
      <c r="C638"/>
    </row>
    <row r="639" spans="3:3" x14ac:dyDescent="0.3">
      <c r="C639"/>
    </row>
    <row r="640" spans="3:3" x14ac:dyDescent="0.3">
      <c r="C640"/>
    </row>
    <row r="641" spans="3:3" x14ac:dyDescent="0.3">
      <c r="C641"/>
    </row>
    <row r="642" spans="3:3" x14ac:dyDescent="0.3">
      <c r="C642"/>
    </row>
    <row r="643" spans="3:3" x14ac:dyDescent="0.3">
      <c r="C643"/>
    </row>
    <row r="644" spans="3:3" x14ac:dyDescent="0.3">
      <c r="C644"/>
    </row>
    <row r="645" spans="3:3" x14ac:dyDescent="0.3">
      <c r="C645"/>
    </row>
    <row r="646" spans="3:3" x14ac:dyDescent="0.3">
      <c r="C646"/>
    </row>
    <row r="647" spans="3:3" x14ac:dyDescent="0.3">
      <c r="C647"/>
    </row>
    <row r="648" spans="3:3" x14ac:dyDescent="0.3">
      <c r="C648"/>
    </row>
    <row r="649" spans="3:3" x14ac:dyDescent="0.3">
      <c r="C649"/>
    </row>
    <row r="650" spans="3:3" x14ac:dyDescent="0.3">
      <c r="C650"/>
    </row>
    <row r="651" spans="3:3" x14ac:dyDescent="0.3">
      <c r="C651"/>
    </row>
    <row r="652" spans="3:3" x14ac:dyDescent="0.3">
      <c r="C652"/>
    </row>
    <row r="653" spans="3:3" x14ac:dyDescent="0.3">
      <c r="C653"/>
    </row>
    <row r="654" spans="3:3" x14ac:dyDescent="0.3">
      <c r="C654"/>
    </row>
    <row r="655" spans="3:3" x14ac:dyDescent="0.3">
      <c r="C655"/>
    </row>
    <row r="656" spans="3:3" x14ac:dyDescent="0.3">
      <c r="C656"/>
    </row>
    <row r="657" spans="3:3" x14ac:dyDescent="0.3">
      <c r="C657"/>
    </row>
    <row r="658" spans="3:3" x14ac:dyDescent="0.3">
      <c r="C658"/>
    </row>
    <row r="659" spans="3:3" x14ac:dyDescent="0.3">
      <c r="C659"/>
    </row>
    <row r="660" spans="3:3" x14ac:dyDescent="0.3">
      <c r="C660"/>
    </row>
    <row r="661" spans="3:3" x14ac:dyDescent="0.3">
      <c r="C661"/>
    </row>
    <row r="662" spans="3:3" x14ac:dyDescent="0.3">
      <c r="C662"/>
    </row>
    <row r="663" spans="3:3" x14ac:dyDescent="0.3">
      <c r="C663"/>
    </row>
    <row r="664" spans="3:3" x14ac:dyDescent="0.3">
      <c r="C664"/>
    </row>
    <row r="665" spans="3:3" x14ac:dyDescent="0.3">
      <c r="C665"/>
    </row>
    <row r="666" spans="3:3" x14ac:dyDescent="0.3">
      <c r="C666"/>
    </row>
    <row r="667" spans="3:3" x14ac:dyDescent="0.3">
      <c r="C667"/>
    </row>
    <row r="668" spans="3:3" x14ac:dyDescent="0.3">
      <c r="C668"/>
    </row>
    <row r="669" spans="3:3" x14ac:dyDescent="0.3">
      <c r="C669"/>
    </row>
    <row r="670" spans="3:3" x14ac:dyDescent="0.3">
      <c r="C670"/>
    </row>
    <row r="671" spans="3:3" x14ac:dyDescent="0.3">
      <c r="C671"/>
    </row>
    <row r="672" spans="3:3" x14ac:dyDescent="0.3">
      <c r="C672"/>
    </row>
    <row r="673" spans="3:3" x14ac:dyDescent="0.3">
      <c r="C673"/>
    </row>
    <row r="674" spans="3:3" x14ac:dyDescent="0.3">
      <c r="C674"/>
    </row>
    <row r="675" spans="3:3" x14ac:dyDescent="0.3">
      <c r="C675"/>
    </row>
    <row r="676" spans="3:3" x14ac:dyDescent="0.3">
      <c r="C676"/>
    </row>
    <row r="677" spans="3:3" x14ac:dyDescent="0.3">
      <c r="C677"/>
    </row>
    <row r="678" spans="3:3" x14ac:dyDescent="0.3">
      <c r="C678"/>
    </row>
    <row r="679" spans="3:3" x14ac:dyDescent="0.3">
      <c r="C679"/>
    </row>
    <row r="680" spans="3:3" x14ac:dyDescent="0.3">
      <c r="C680"/>
    </row>
    <row r="681" spans="3:3" x14ac:dyDescent="0.3">
      <c r="C681"/>
    </row>
    <row r="682" spans="3:3" x14ac:dyDescent="0.3">
      <c r="C682"/>
    </row>
    <row r="683" spans="3:3" x14ac:dyDescent="0.3">
      <c r="C683"/>
    </row>
    <row r="684" spans="3:3" x14ac:dyDescent="0.3">
      <c r="C684"/>
    </row>
    <row r="685" spans="3:3" x14ac:dyDescent="0.3">
      <c r="C685"/>
    </row>
    <row r="686" spans="3:3" x14ac:dyDescent="0.3">
      <c r="C686"/>
    </row>
    <row r="687" spans="3:3" x14ac:dyDescent="0.3">
      <c r="C687"/>
    </row>
    <row r="688" spans="3:3" x14ac:dyDescent="0.3">
      <c r="C688"/>
    </row>
    <row r="689" spans="3:3" x14ac:dyDescent="0.3">
      <c r="C689"/>
    </row>
    <row r="690" spans="3:3" x14ac:dyDescent="0.3">
      <c r="C690"/>
    </row>
    <row r="691" spans="3:3" x14ac:dyDescent="0.3">
      <c r="C691"/>
    </row>
    <row r="692" spans="3:3" x14ac:dyDescent="0.3">
      <c r="C692"/>
    </row>
    <row r="693" spans="3:3" x14ac:dyDescent="0.3">
      <c r="C693"/>
    </row>
    <row r="694" spans="3:3" x14ac:dyDescent="0.3">
      <c r="C694"/>
    </row>
    <row r="695" spans="3:3" x14ac:dyDescent="0.3">
      <c r="C695"/>
    </row>
    <row r="696" spans="3:3" x14ac:dyDescent="0.3">
      <c r="C696"/>
    </row>
    <row r="697" spans="3:3" x14ac:dyDescent="0.3">
      <c r="C697"/>
    </row>
    <row r="698" spans="3:3" x14ac:dyDescent="0.3">
      <c r="C698"/>
    </row>
    <row r="699" spans="3:3" x14ac:dyDescent="0.3">
      <c r="C699"/>
    </row>
    <row r="700" spans="3:3" x14ac:dyDescent="0.3">
      <c r="C700"/>
    </row>
    <row r="701" spans="3:3" x14ac:dyDescent="0.3">
      <c r="C701"/>
    </row>
    <row r="702" spans="3:3" x14ac:dyDescent="0.3">
      <c r="C702"/>
    </row>
    <row r="703" spans="3:3" x14ac:dyDescent="0.3">
      <c r="C703"/>
    </row>
    <row r="704" spans="3:3" x14ac:dyDescent="0.3">
      <c r="C704"/>
    </row>
    <row r="705" spans="3:3" x14ac:dyDescent="0.3">
      <c r="C705"/>
    </row>
    <row r="706" spans="3:3" x14ac:dyDescent="0.3">
      <c r="C706"/>
    </row>
    <row r="707" spans="3:3" x14ac:dyDescent="0.3">
      <c r="C707"/>
    </row>
    <row r="708" spans="3:3" x14ac:dyDescent="0.3">
      <c r="C708"/>
    </row>
    <row r="709" spans="3:3" x14ac:dyDescent="0.3">
      <c r="C709"/>
    </row>
    <row r="710" spans="3:3" x14ac:dyDescent="0.3">
      <c r="C710"/>
    </row>
    <row r="711" spans="3:3" x14ac:dyDescent="0.3">
      <c r="C711"/>
    </row>
    <row r="712" spans="3:3" x14ac:dyDescent="0.3">
      <c r="C712"/>
    </row>
    <row r="713" spans="3:3" x14ac:dyDescent="0.3">
      <c r="C713"/>
    </row>
    <row r="714" spans="3:3" x14ac:dyDescent="0.3">
      <c r="C714"/>
    </row>
    <row r="715" spans="3:3" x14ac:dyDescent="0.3">
      <c r="C715"/>
    </row>
    <row r="716" spans="3:3" x14ac:dyDescent="0.3">
      <c r="C716"/>
    </row>
    <row r="717" spans="3:3" x14ac:dyDescent="0.3">
      <c r="C717"/>
    </row>
    <row r="718" spans="3:3" x14ac:dyDescent="0.3">
      <c r="C718"/>
    </row>
    <row r="719" spans="3:3" x14ac:dyDescent="0.3">
      <c r="C719"/>
    </row>
    <row r="720" spans="3:3" x14ac:dyDescent="0.3">
      <c r="C720"/>
    </row>
    <row r="721" spans="3:3" x14ac:dyDescent="0.3">
      <c r="C721"/>
    </row>
    <row r="722" spans="3:3" x14ac:dyDescent="0.3">
      <c r="C722"/>
    </row>
    <row r="723" spans="3:3" x14ac:dyDescent="0.3">
      <c r="C723"/>
    </row>
    <row r="724" spans="3:3" x14ac:dyDescent="0.3">
      <c r="C724"/>
    </row>
    <row r="725" spans="3:3" x14ac:dyDescent="0.3">
      <c r="C725"/>
    </row>
    <row r="726" spans="3:3" x14ac:dyDescent="0.3">
      <c r="C726"/>
    </row>
    <row r="727" spans="3:3" x14ac:dyDescent="0.3">
      <c r="C727"/>
    </row>
    <row r="728" spans="3:3" x14ac:dyDescent="0.3">
      <c r="C728"/>
    </row>
    <row r="729" spans="3:3" x14ac:dyDescent="0.3">
      <c r="C729"/>
    </row>
    <row r="730" spans="3:3" x14ac:dyDescent="0.3">
      <c r="C730"/>
    </row>
    <row r="731" spans="3:3" x14ac:dyDescent="0.3">
      <c r="C731"/>
    </row>
    <row r="732" spans="3:3" x14ac:dyDescent="0.3">
      <c r="C732"/>
    </row>
    <row r="733" spans="3:3" x14ac:dyDescent="0.3">
      <c r="C733"/>
    </row>
    <row r="734" spans="3:3" x14ac:dyDescent="0.3">
      <c r="C734"/>
    </row>
    <row r="735" spans="3:3" x14ac:dyDescent="0.3">
      <c r="C735"/>
    </row>
    <row r="736" spans="3:3" x14ac:dyDescent="0.3">
      <c r="C736"/>
    </row>
    <row r="737" spans="3:3" x14ac:dyDescent="0.3">
      <c r="C737"/>
    </row>
    <row r="738" spans="3:3" x14ac:dyDescent="0.3">
      <c r="C738"/>
    </row>
    <row r="739" spans="3:3" x14ac:dyDescent="0.3">
      <c r="C739"/>
    </row>
    <row r="740" spans="3:3" x14ac:dyDescent="0.3">
      <c r="C740"/>
    </row>
    <row r="741" spans="3:3" x14ac:dyDescent="0.3">
      <c r="C741"/>
    </row>
    <row r="742" spans="3:3" x14ac:dyDescent="0.3">
      <c r="C742"/>
    </row>
    <row r="743" spans="3:3" x14ac:dyDescent="0.3">
      <c r="C743"/>
    </row>
    <row r="744" spans="3:3" x14ac:dyDescent="0.3">
      <c r="C744"/>
    </row>
    <row r="745" spans="3:3" x14ac:dyDescent="0.3">
      <c r="C745"/>
    </row>
    <row r="746" spans="3:3" x14ac:dyDescent="0.3">
      <c r="C746"/>
    </row>
    <row r="747" spans="3:3" x14ac:dyDescent="0.3">
      <c r="C747"/>
    </row>
    <row r="748" spans="3:3" x14ac:dyDescent="0.3">
      <c r="C748"/>
    </row>
    <row r="749" spans="3:3" x14ac:dyDescent="0.3">
      <c r="C749"/>
    </row>
    <row r="750" spans="3:3" x14ac:dyDescent="0.3">
      <c r="C750"/>
    </row>
    <row r="751" spans="3:3" x14ac:dyDescent="0.3">
      <c r="C751"/>
    </row>
    <row r="752" spans="3:3" x14ac:dyDescent="0.3">
      <c r="C752"/>
    </row>
    <row r="753" spans="3:3" x14ac:dyDescent="0.3">
      <c r="C753"/>
    </row>
    <row r="754" spans="3:3" x14ac:dyDescent="0.3">
      <c r="C754"/>
    </row>
    <row r="755" spans="3:3" x14ac:dyDescent="0.3">
      <c r="C755"/>
    </row>
    <row r="756" spans="3:3" x14ac:dyDescent="0.3">
      <c r="C756"/>
    </row>
    <row r="757" spans="3:3" x14ac:dyDescent="0.3">
      <c r="C757"/>
    </row>
    <row r="758" spans="3:3" x14ac:dyDescent="0.3">
      <c r="C758"/>
    </row>
    <row r="759" spans="3:3" x14ac:dyDescent="0.3">
      <c r="C759"/>
    </row>
    <row r="760" spans="3:3" x14ac:dyDescent="0.3">
      <c r="C760"/>
    </row>
    <row r="761" spans="3:3" x14ac:dyDescent="0.3">
      <c r="C761"/>
    </row>
    <row r="762" spans="3:3" x14ac:dyDescent="0.3">
      <c r="C762"/>
    </row>
    <row r="763" spans="3:3" x14ac:dyDescent="0.3">
      <c r="C763"/>
    </row>
    <row r="764" spans="3:3" x14ac:dyDescent="0.3">
      <c r="C764"/>
    </row>
    <row r="765" spans="3:3" x14ac:dyDescent="0.3">
      <c r="C765"/>
    </row>
    <row r="766" spans="3:3" x14ac:dyDescent="0.3">
      <c r="C766"/>
    </row>
    <row r="767" spans="3:3" x14ac:dyDescent="0.3">
      <c r="C767"/>
    </row>
    <row r="768" spans="3:3" x14ac:dyDescent="0.3">
      <c r="C768"/>
    </row>
    <row r="769" spans="3:3" x14ac:dyDescent="0.3">
      <c r="C769"/>
    </row>
    <row r="770" spans="3:3" x14ac:dyDescent="0.3">
      <c r="C770"/>
    </row>
    <row r="771" spans="3:3" x14ac:dyDescent="0.3">
      <c r="C771"/>
    </row>
    <row r="772" spans="3:3" x14ac:dyDescent="0.3">
      <c r="C772"/>
    </row>
    <row r="773" spans="3:3" x14ac:dyDescent="0.3">
      <c r="C773"/>
    </row>
    <row r="774" spans="3:3" x14ac:dyDescent="0.3">
      <c r="C774"/>
    </row>
    <row r="775" spans="3:3" x14ac:dyDescent="0.3">
      <c r="C775"/>
    </row>
    <row r="776" spans="3:3" x14ac:dyDescent="0.3">
      <c r="C776"/>
    </row>
    <row r="777" spans="3:3" x14ac:dyDescent="0.3">
      <c r="C777"/>
    </row>
    <row r="778" spans="3:3" x14ac:dyDescent="0.3">
      <c r="C778"/>
    </row>
    <row r="779" spans="3:3" x14ac:dyDescent="0.3">
      <c r="C779"/>
    </row>
    <row r="780" spans="3:3" x14ac:dyDescent="0.3">
      <c r="C780"/>
    </row>
  </sheetData>
  <mergeCells count="48">
    <mergeCell ref="D2:AR2"/>
    <mergeCell ref="K4:AE4"/>
    <mergeCell ref="C3:C4"/>
    <mergeCell ref="F6:I6"/>
    <mergeCell ref="J6:M6"/>
    <mergeCell ref="N6:R6"/>
    <mergeCell ref="W6:AA6"/>
    <mergeCell ref="AF6:AI6"/>
    <mergeCell ref="AJ6:AN6"/>
    <mergeCell ref="AO6:AR6"/>
    <mergeCell ref="G5:AR5"/>
    <mergeCell ref="B5:D5"/>
    <mergeCell ref="B12:B13"/>
    <mergeCell ref="C12:C13"/>
    <mergeCell ref="D12:D13"/>
    <mergeCell ref="B14:B15"/>
    <mergeCell ref="C14:C15"/>
    <mergeCell ref="D14:D15"/>
    <mergeCell ref="B8:B9"/>
    <mergeCell ref="C8:C9"/>
    <mergeCell ref="D8:D9"/>
    <mergeCell ref="B10:B11"/>
    <mergeCell ref="C10:C11"/>
    <mergeCell ref="D10:D11"/>
    <mergeCell ref="D20:D21"/>
    <mergeCell ref="B22:B23"/>
    <mergeCell ref="C22:C23"/>
    <mergeCell ref="D22:D23"/>
    <mergeCell ref="B16:B17"/>
    <mergeCell ref="D16:D17"/>
    <mergeCell ref="B18:B19"/>
    <mergeCell ref="C18:C19"/>
    <mergeCell ref="D18:D19"/>
    <mergeCell ref="B32:AS32"/>
    <mergeCell ref="B28:B29"/>
    <mergeCell ref="C28:C29"/>
    <mergeCell ref="D28:D29"/>
    <mergeCell ref="B30:B31"/>
    <mergeCell ref="D30:D31"/>
    <mergeCell ref="C16:C17"/>
    <mergeCell ref="B24:B25"/>
    <mergeCell ref="C24:C25"/>
    <mergeCell ref="D24:D25"/>
    <mergeCell ref="B26:B27"/>
    <mergeCell ref="C26:C27"/>
    <mergeCell ref="D26:D27"/>
    <mergeCell ref="B20:B21"/>
    <mergeCell ref="C20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zoomScale="62" zoomScaleNormal="62" workbookViewId="0"/>
  </sheetViews>
  <sheetFormatPr baseColWidth="10" defaultRowHeight="14.4" x14ac:dyDescent="0.3"/>
  <cols>
    <col min="1" max="1" width="5" customWidth="1"/>
    <col min="2" max="2" width="5.44140625" style="2" customWidth="1"/>
    <col min="3" max="3" width="11.44140625" customWidth="1"/>
    <col min="5" max="13" width="18.33203125" customWidth="1"/>
    <col min="18" max="18" width="5" customWidth="1"/>
  </cols>
  <sheetData>
    <row r="1" spans="1:18" x14ac:dyDescent="0.3">
      <c r="A1" s="67"/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8"/>
    </row>
    <row r="2" spans="1:18" ht="33.6" x14ac:dyDescent="0.65">
      <c r="A2" s="69"/>
      <c r="B2" s="60"/>
      <c r="C2" s="66" t="s">
        <v>27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70"/>
    </row>
    <row r="3" spans="1:18" ht="15" thickBot="1" x14ac:dyDescent="0.35">
      <c r="A3" s="69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70"/>
    </row>
    <row r="4" spans="1:18" ht="15" thickBot="1" x14ac:dyDescent="0.35">
      <c r="A4" s="69"/>
      <c r="B4" s="7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72"/>
      <c r="R4" s="70"/>
    </row>
    <row r="5" spans="1:18" ht="15" customHeight="1" x14ac:dyDescent="0.3">
      <c r="A5" s="69"/>
      <c r="B5" s="378" t="s">
        <v>30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68"/>
      <c r="R5" s="70"/>
    </row>
    <row r="6" spans="1:18" ht="14.25" customHeight="1" x14ac:dyDescent="0.3">
      <c r="A6" s="69"/>
      <c r="B6" s="379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70"/>
      <c r="R6" s="70"/>
    </row>
    <row r="7" spans="1:18" ht="9.75" customHeight="1" x14ac:dyDescent="0.3">
      <c r="A7" s="69"/>
      <c r="B7" s="379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70"/>
      <c r="R7" s="70"/>
    </row>
    <row r="8" spans="1:18" ht="9.75" customHeight="1" x14ac:dyDescent="0.3">
      <c r="A8" s="69"/>
      <c r="B8" s="379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70"/>
      <c r="R8" s="70"/>
    </row>
    <row r="9" spans="1:18" ht="14.25" customHeight="1" x14ac:dyDescent="0.3">
      <c r="A9" s="69"/>
      <c r="B9" s="379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70"/>
      <c r="R9" s="70"/>
    </row>
    <row r="10" spans="1:18" ht="29.25" customHeight="1" x14ac:dyDescent="0.3">
      <c r="A10" s="69"/>
      <c r="B10" s="379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70"/>
      <c r="R10" s="70"/>
    </row>
    <row r="11" spans="1:18" ht="29.25" customHeight="1" x14ac:dyDescent="0.3">
      <c r="A11" s="69"/>
      <c r="B11" s="379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70"/>
      <c r="R11" s="70"/>
    </row>
    <row r="12" spans="1:18" ht="29.25" customHeight="1" x14ac:dyDescent="0.3">
      <c r="A12" s="69"/>
      <c r="B12" s="37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70"/>
      <c r="R12" s="70"/>
    </row>
    <row r="13" spans="1:18" ht="29.25" customHeight="1" x14ac:dyDescent="0.3">
      <c r="A13" s="69"/>
      <c r="B13" s="37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70"/>
      <c r="R13" s="70"/>
    </row>
    <row r="14" spans="1:18" ht="29.25" customHeight="1" x14ac:dyDescent="0.3">
      <c r="A14" s="69"/>
      <c r="B14" s="379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70"/>
      <c r="R14" s="70"/>
    </row>
    <row r="15" spans="1:18" ht="29.25" customHeight="1" x14ac:dyDescent="0.3">
      <c r="A15" s="69"/>
      <c r="B15" s="379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70"/>
      <c r="R15" s="70"/>
    </row>
    <row r="16" spans="1:18" ht="29.25" customHeight="1" x14ac:dyDescent="0.3">
      <c r="A16" s="69"/>
      <c r="B16" s="379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70"/>
      <c r="R16" s="70"/>
    </row>
    <row r="17" spans="1:18" ht="29.25" customHeight="1" x14ac:dyDescent="0.3">
      <c r="A17" s="69"/>
      <c r="B17" s="379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70"/>
      <c r="R17" s="70"/>
    </row>
    <row r="18" spans="1:18" ht="29.25" customHeight="1" x14ac:dyDescent="0.3">
      <c r="A18" s="69"/>
      <c r="B18" s="37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70"/>
      <c r="R18" s="70"/>
    </row>
    <row r="19" spans="1:18" ht="14.25" customHeight="1" x14ac:dyDescent="0.3">
      <c r="A19" s="69"/>
      <c r="B19" s="37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70"/>
      <c r="R19" s="70"/>
    </row>
    <row r="20" spans="1:18" ht="15" customHeight="1" thickBot="1" x14ac:dyDescent="0.35">
      <c r="A20" s="69"/>
      <c r="B20" s="380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70"/>
      <c r="R20" s="70"/>
    </row>
    <row r="21" spans="1:18" ht="14.25" customHeight="1" x14ac:dyDescent="0.3">
      <c r="A21" s="69"/>
      <c r="B21" s="381" t="s">
        <v>32</v>
      </c>
      <c r="C21" s="67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68"/>
      <c r="R21" s="70"/>
    </row>
    <row r="22" spans="1:18" x14ac:dyDescent="0.3">
      <c r="A22" s="69"/>
      <c r="B22" s="382"/>
      <c r="C22" s="69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70"/>
      <c r="R22" s="70"/>
    </row>
    <row r="23" spans="1:18" x14ac:dyDescent="0.3">
      <c r="A23" s="69"/>
      <c r="B23" s="382"/>
      <c r="C23" s="69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70"/>
      <c r="R23" s="70"/>
    </row>
    <row r="24" spans="1:18" x14ac:dyDescent="0.3">
      <c r="A24" s="69"/>
      <c r="B24" s="382"/>
      <c r="C24" s="69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70"/>
      <c r="R24" s="70"/>
    </row>
    <row r="25" spans="1:18" ht="13.5" customHeight="1" x14ac:dyDescent="0.3">
      <c r="A25" s="69"/>
      <c r="B25" s="382"/>
      <c r="C25" s="69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70"/>
      <c r="R25" s="70"/>
    </row>
    <row r="26" spans="1:18" ht="37.5" customHeight="1" x14ac:dyDescent="0.3">
      <c r="A26" s="69"/>
      <c r="B26" s="382"/>
      <c r="C26" s="6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70"/>
      <c r="R26" s="70"/>
    </row>
    <row r="27" spans="1:18" ht="37.5" customHeight="1" x14ac:dyDescent="0.3">
      <c r="A27" s="69"/>
      <c r="B27" s="382"/>
      <c r="C27" s="6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70"/>
      <c r="R27" s="70"/>
    </row>
    <row r="28" spans="1:18" ht="37.5" customHeight="1" x14ac:dyDescent="0.3">
      <c r="A28" s="69"/>
      <c r="B28" s="382"/>
      <c r="C28" s="69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70"/>
      <c r="R28" s="70"/>
    </row>
    <row r="29" spans="1:18" ht="37.5" customHeight="1" x14ac:dyDescent="0.3">
      <c r="A29" s="69"/>
      <c r="B29" s="382"/>
      <c r="C29" s="69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70"/>
      <c r="R29" s="70"/>
    </row>
    <row r="30" spans="1:18" x14ac:dyDescent="0.3">
      <c r="A30" s="69"/>
      <c r="B30" s="382"/>
      <c r="C30" s="69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70"/>
      <c r="R30" s="70"/>
    </row>
    <row r="31" spans="1:18" ht="15" thickBot="1" x14ac:dyDescent="0.35">
      <c r="A31" s="69"/>
      <c r="B31" s="383"/>
      <c r="C31" s="74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72"/>
      <c r="R31" s="70"/>
    </row>
    <row r="32" spans="1:18" ht="14.25" customHeight="1" x14ac:dyDescent="0.3">
      <c r="A32" s="69"/>
      <c r="B32" s="381" t="s">
        <v>33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68"/>
      <c r="R32" s="70"/>
    </row>
    <row r="33" spans="1:18" ht="9.75" customHeight="1" x14ac:dyDescent="0.3">
      <c r="A33" s="69"/>
      <c r="B33" s="382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70"/>
      <c r="R33" s="70"/>
    </row>
    <row r="34" spans="1:18" ht="9.75" customHeight="1" x14ac:dyDescent="0.3">
      <c r="A34" s="69"/>
      <c r="B34" s="382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70"/>
      <c r="R34" s="70"/>
    </row>
    <row r="35" spans="1:18" x14ac:dyDescent="0.3">
      <c r="A35" s="69"/>
      <c r="B35" s="382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70"/>
      <c r="R35" s="70"/>
    </row>
    <row r="36" spans="1:18" ht="44.25" customHeight="1" x14ac:dyDescent="0.3">
      <c r="A36" s="69"/>
      <c r="B36" s="382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70"/>
      <c r="R36" s="70"/>
    </row>
    <row r="37" spans="1:18" ht="44.25" customHeight="1" x14ac:dyDescent="0.3">
      <c r="A37" s="69"/>
      <c r="B37" s="382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70"/>
      <c r="R37" s="70"/>
    </row>
    <row r="38" spans="1:18" ht="44.25" customHeight="1" x14ac:dyDescent="0.3">
      <c r="A38" s="69"/>
      <c r="B38" s="382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70"/>
      <c r="R38" s="70"/>
    </row>
    <row r="39" spans="1:18" ht="44.25" customHeight="1" x14ac:dyDescent="0.3">
      <c r="A39" s="69"/>
      <c r="B39" s="382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70"/>
      <c r="R39" s="70"/>
    </row>
    <row r="40" spans="1:18" ht="44.25" customHeight="1" x14ac:dyDescent="0.3">
      <c r="A40" s="69"/>
      <c r="B40" s="382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70"/>
      <c r="R40" s="70"/>
    </row>
    <row r="41" spans="1:18" x14ac:dyDescent="0.3">
      <c r="A41" s="69"/>
      <c r="B41" s="382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70"/>
      <c r="R41" s="70"/>
    </row>
    <row r="42" spans="1:18" ht="13.5" customHeight="1" thickBot="1" x14ac:dyDescent="0.35">
      <c r="A42" s="69"/>
      <c r="B42" s="382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72"/>
      <c r="R42" s="70"/>
    </row>
    <row r="43" spans="1:18" x14ac:dyDescent="0.3">
      <c r="A43" s="69"/>
      <c r="B43" s="381" t="s">
        <v>34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0"/>
    </row>
    <row r="44" spans="1:18" x14ac:dyDescent="0.3">
      <c r="A44" s="69"/>
      <c r="B44" s="38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0"/>
    </row>
    <row r="45" spans="1:18" x14ac:dyDescent="0.3">
      <c r="A45" s="69"/>
      <c r="B45" s="382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0"/>
    </row>
    <row r="46" spans="1:18" x14ac:dyDescent="0.3">
      <c r="A46" s="69"/>
      <c r="B46" s="38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0"/>
    </row>
    <row r="47" spans="1:18" x14ac:dyDescent="0.3">
      <c r="A47" s="69"/>
      <c r="B47" s="38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0"/>
    </row>
    <row r="48" spans="1:18" ht="40.5" customHeight="1" x14ac:dyDescent="0.3">
      <c r="A48" s="69"/>
      <c r="B48" s="38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0"/>
    </row>
    <row r="49" spans="1:18" ht="40.5" customHeight="1" x14ac:dyDescent="0.3">
      <c r="A49" s="69"/>
      <c r="B49" s="382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0"/>
    </row>
    <row r="50" spans="1:18" ht="40.5" customHeight="1" x14ac:dyDescent="0.3">
      <c r="A50" s="69"/>
      <c r="B50" s="382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0"/>
    </row>
    <row r="51" spans="1:18" ht="40.5" customHeight="1" x14ac:dyDescent="0.3">
      <c r="A51" s="69"/>
      <c r="B51" s="38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0"/>
    </row>
    <row r="52" spans="1:18" ht="40.5" customHeight="1" x14ac:dyDescent="0.3">
      <c r="A52" s="69"/>
      <c r="B52" s="38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0"/>
    </row>
    <row r="53" spans="1:18" ht="40.5" customHeight="1" x14ac:dyDescent="0.3">
      <c r="A53" s="69"/>
      <c r="B53" s="38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0"/>
    </row>
    <row r="54" spans="1:18" x14ac:dyDescent="0.3">
      <c r="A54" s="69"/>
      <c r="B54" s="382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0"/>
    </row>
    <row r="55" spans="1:18" x14ac:dyDescent="0.3">
      <c r="A55" s="69"/>
      <c r="B55" s="38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0"/>
    </row>
    <row r="56" spans="1:18" x14ac:dyDescent="0.3">
      <c r="A56" s="69"/>
      <c r="B56" s="382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0"/>
    </row>
    <row r="57" spans="1:18" ht="15" thickBot="1" x14ac:dyDescent="0.35">
      <c r="A57" s="74"/>
      <c r="B57" s="38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0"/>
    </row>
    <row r="58" spans="1:18" x14ac:dyDescent="0.3">
      <c r="A58" s="376"/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7"/>
    </row>
  </sheetData>
  <sheetProtection selectLockedCells="1" selectUnlockedCells="1"/>
  <mergeCells count="5">
    <mergeCell ref="A58:R58"/>
    <mergeCell ref="B5:B20"/>
    <mergeCell ref="B21:B31"/>
    <mergeCell ref="B32:B42"/>
    <mergeCell ref="B43:B57"/>
  </mergeCells>
  <phoneticPr fontId="19" type="noConversion"/>
  <printOptions horizontalCentered="1" verticalCentered="1"/>
  <pageMargins left="0.15748031496062992" right="0.23622047244094491" top="0.27559055118110237" bottom="0.43307086614173229" header="0.31496062992125984" footer="0.31496062992125984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showGridLines="0" zoomScale="73" zoomScaleNormal="73" workbookViewId="0">
      <selection activeCell="U29" sqref="U29"/>
    </sheetView>
  </sheetViews>
  <sheetFormatPr baseColWidth="10" defaultRowHeight="14.4" x14ac:dyDescent="0.3"/>
  <cols>
    <col min="1" max="1" width="2.5546875" customWidth="1"/>
    <col min="2" max="2" width="7.33203125" style="2" customWidth="1"/>
    <col min="3" max="3" width="11.44140625" customWidth="1"/>
    <col min="6" max="6" width="9.6640625" customWidth="1"/>
    <col min="7" max="7" width="11.44140625" customWidth="1"/>
    <col min="12" max="12" width="10.33203125" customWidth="1"/>
    <col min="15" max="15" width="10" customWidth="1"/>
    <col min="18" max="18" width="2.44140625" customWidth="1"/>
    <col min="19" max="19" width="5.88671875" customWidth="1"/>
  </cols>
  <sheetData>
    <row r="1" spans="1:18" ht="15" thickBot="1" x14ac:dyDescent="0.35"/>
    <row r="2" spans="1:18" ht="17.399999999999999" customHeight="1" thickBot="1" x14ac:dyDescent="0.35">
      <c r="A2" s="41"/>
      <c r="B2" s="294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7"/>
      <c r="R2" s="42"/>
    </row>
    <row r="3" spans="1:18" ht="17.399999999999999" customHeight="1" x14ac:dyDescent="0.5">
      <c r="A3" s="387"/>
      <c r="B3" s="295"/>
      <c r="C3" s="238"/>
      <c r="D3" s="238"/>
      <c r="E3" s="238"/>
      <c r="F3" s="238"/>
      <c r="G3" s="238"/>
      <c r="H3" s="238"/>
      <c r="I3" s="238"/>
      <c r="J3" s="296" t="s">
        <v>35</v>
      </c>
      <c r="K3" s="238"/>
      <c r="L3" s="238"/>
      <c r="M3" s="238"/>
      <c r="N3" s="238"/>
      <c r="O3" s="238"/>
      <c r="P3" s="238"/>
      <c r="Q3" s="240"/>
      <c r="R3" s="43"/>
    </row>
    <row r="4" spans="1:18" ht="15" thickBot="1" x14ac:dyDescent="0.35">
      <c r="A4" s="388"/>
      <c r="B4" s="297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3"/>
      <c r="R4" s="43"/>
    </row>
    <row r="5" spans="1:18" ht="15" thickBot="1" x14ac:dyDescent="0.35">
      <c r="A5" s="388"/>
      <c r="B5" s="298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6"/>
      <c r="R5" s="43"/>
    </row>
    <row r="6" spans="1:18" ht="15" customHeight="1" thickBot="1" x14ac:dyDescent="0.35">
      <c r="A6" s="388"/>
      <c r="B6" s="391" t="s">
        <v>30</v>
      </c>
      <c r="C6" s="29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0"/>
      <c r="R6" s="43"/>
    </row>
    <row r="7" spans="1:18" ht="18.75" customHeight="1" thickBot="1" x14ac:dyDescent="0.35">
      <c r="A7" s="388"/>
      <c r="B7" s="392"/>
      <c r="C7" s="249"/>
      <c r="D7" s="277"/>
      <c r="E7" s="277"/>
      <c r="F7" s="277"/>
      <c r="G7" s="277"/>
      <c r="H7" s="277"/>
      <c r="I7" s="523">
        <f ca="1">'Cuadro de Mando'!I7</f>
        <v>2.1428571428571428</v>
      </c>
      <c r="J7" s="277"/>
      <c r="K7" s="277"/>
      <c r="L7" s="277"/>
      <c r="M7" s="277"/>
      <c r="N7" s="277"/>
      <c r="O7" s="277"/>
      <c r="P7" s="277"/>
      <c r="Q7" s="301"/>
      <c r="R7" s="43"/>
    </row>
    <row r="8" spans="1:18" ht="18.75" customHeight="1" x14ac:dyDescent="0.3">
      <c r="A8" s="388"/>
      <c r="B8" s="392"/>
      <c r="C8" s="249"/>
      <c r="D8" s="277"/>
      <c r="E8" s="277"/>
      <c r="F8" s="277"/>
      <c r="G8" s="277"/>
      <c r="H8" s="389" t="str">
        <f>'Cuadro de Mando'!G7</f>
        <v>Indicador Financiero 1</v>
      </c>
      <c r="I8" s="389"/>
      <c r="J8" s="389"/>
      <c r="K8" s="277"/>
      <c r="L8" s="277"/>
      <c r="M8" s="277"/>
      <c r="N8" s="277"/>
      <c r="O8" s="277"/>
      <c r="P8" s="277"/>
      <c r="Q8" s="301"/>
      <c r="R8" s="43"/>
    </row>
    <row r="9" spans="1:18" ht="14.25" customHeight="1" x14ac:dyDescent="0.3">
      <c r="A9" s="388"/>
      <c r="B9" s="392"/>
      <c r="C9" s="249"/>
      <c r="D9" s="277"/>
      <c r="E9" s="277"/>
      <c r="F9" s="277"/>
      <c r="G9" s="277"/>
      <c r="H9" s="389"/>
      <c r="I9" s="389"/>
      <c r="J9" s="389"/>
      <c r="K9" s="277"/>
      <c r="L9" s="277"/>
      <c r="M9" s="277"/>
      <c r="N9" s="277"/>
      <c r="O9" s="277"/>
      <c r="P9" s="277"/>
      <c r="Q9" s="301"/>
      <c r="R9" s="43"/>
    </row>
    <row r="10" spans="1:18" ht="9.75" customHeight="1" thickBot="1" x14ac:dyDescent="0.35">
      <c r="A10" s="388"/>
      <c r="B10" s="392"/>
      <c r="C10" s="249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301"/>
      <c r="R10" s="43"/>
    </row>
    <row r="11" spans="1:18" ht="20.25" customHeight="1" thickBot="1" x14ac:dyDescent="0.35">
      <c r="A11" s="388"/>
      <c r="B11" s="392"/>
      <c r="C11" s="249"/>
      <c r="D11" s="277"/>
      <c r="E11" s="277"/>
      <c r="F11" s="524">
        <f ca="1">'Cuadro de Mando'!I8</f>
        <v>4.7142857142857144</v>
      </c>
      <c r="G11" s="277"/>
      <c r="H11" s="277"/>
      <c r="I11" s="277"/>
      <c r="J11" s="277"/>
      <c r="K11" s="277"/>
      <c r="L11" s="277"/>
      <c r="M11" s="523">
        <f ca="1">'Cuadro de Mando'!I9</f>
        <v>71.428571428571431</v>
      </c>
      <c r="N11" s="277"/>
      <c r="O11" s="277"/>
      <c r="P11" s="277"/>
      <c r="Q11" s="301"/>
      <c r="R11" s="43"/>
    </row>
    <row r="12" spans="1:18" ht="18" customHeight="1" x14ac:dyDescent="0.3">
      <c r="A12" s="388"/>
      <c r="B12" s="392"/>
      <c r="C12" s="249"/>
      <c r="D12" s="277"/>
      <c r="E12" s="389" t="str">
        <f>'Cuadro de Mando'!G8</f>
        <v>Indicador Financiero 2</v>
      </c>
      <c r="F12" s="389"/>
      <c r="G12" s="389"/>
      <c r="H12" s="277"/>
      <c r="I12" s="277"/>
      <c r="J12" s="277"/>
      <c r="K12" s="277"/>
      <c r="L12" s="389" t="str">
        <f>'Cuadro de Mando'!G9</f>
        <v>Indicador Financiero 3</v>
      </c>
      <c r="M12" s="389"/>
      <c r="N12" s="389"/>
      <c r="O12" s="302"/>
      <c r="P12" s="277"/>
      <c r="Q12" s="301"/>
      <c r="R12" s="43"/>
    </row>
    <row r="13" spans="1:18" ht="24" customHeight="1" x14ac:dyDescent="0.3">
      <c r="A13" s="388"/>
      <c r="B13" s="392"/>
      <c r="C13" s="249"/>
      <c r="D13" s="277"/>
      <c r="E13" s="389"/>
      <c r="F13" s="389"/>
      <c r="G13" s="389"/>
      <c r="H13" s="303"/>
      <c r="I13" s="277"/>
      <c r="J13" s="277"/>
      <c r="K13" s="277"/>
      <c r="L13" s="389"/>
      <c r="M13" s="389"/>
      <c r="N13" s="389"/>
      <c r="O13" s="302"/>
      <c r="P13" s="277"/>
      <c r="Q13" s="301"/>
      <c r="R13" s="43"/>
    </row>
    <row r="14" spans="1:18" ht="13.5" customHeight="1" thickBot="1" x14ac:dyDescent="0.35">
      <c r="A14" s="388"/>
      <c r="B14" s="392"/>
      <c r="C14" s="298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6"/>
      <c r="R14" s="51"/>
    </row>
    <row r="15" spans="1:18" ht="14.25" customHeight="1" thickBot="1" x14ac:dyDescent="0.35">
      <c r="A15" s="388"/>
      <c r="B15" s="393" t="s">
        <v>32</v>
      </c>
      <c r="C15" s="29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300"/>
      <c r="R15" s="51"/>
    </row>
    <row r="16" spans="1:18" ht="16.2" thickBot="1" x14ac:dyDescent="0.35">
      <c r="A16" s="388"/>
      <c r="B16" s="386"/>
      <c r="C16" s="249"/>
      <c r="D16" s="277"/>
      <c r="E16" s="277"/>
      <c r="F16" s="523">
        <f ca="1">'Cuadro de Mando'!I10</f>
        <v>87.142857142857139</v>
      </c>
      <c r="G16" s="277"/>
      <c r="H16" s="277"/>
      <c r="I16" s="524">
        <f ca="1">'Cuadro de Mando'!I11</f>
        <v>6.4285714285714288</v>
      </c>
      <c r="J16" s="277"/>
      <c r="K16" s="277"/>
      <c r="L16" s="524">
        <f ca="1">'Cuadro de Mando'!I12</f>
        <v>1.7142857142857142</v>
      </c>
      <c r="M16" s="277"/>
      <c r="N16" s="277"/>
      <c r="O16" s="277"/>
      <c r="P16" s="277"/>
      <c r="Q16" s="301"/>
      <c r="R16" s="43"/>
    </row>
    <row r="17" spans="1:18" ht="13.5" customHeight="1" x14ac:dyDescent="0.3">
      <c r="A17" s="388"/>
      <c r="B17" s="386"/>
      <c r="C17" s="249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301"/>
      <c r="R17" s="43"/>
    </row>
    <row r="18" spans="1:18" ht="14.4" customHeight="1" x14ac:dyDescent="0.3">
      <c r="A18" s="388"/>
      <c r="B18" s="386"/>
      <c r="C18" s="249"/>
      <c r="D18" s="277"/>
      <c r="E18" s="395" t="str">
        <f>'Cuadro de Mando'!G10</f>
        <v>Indicador Clientes 1</v>
      </c>
      <c r="F18" s="395"/>
      <c r="G18" s="395"/>
      <c r="H18" s="389" t="str">
        <f>'Cuadro de Mando'!G11</f>
        <v>Indicador Clientes 2</v>
      </c>
      <c r="I18" s="389"/>
      <c r="J18" s="389"/>
      <c r="K18" s="389" t="str">
        <f>'Cuadro de Mando'!G12</f>
        <v>Indicador Clientes 3</v>
      </c>
      <c r="L18" s="389"/>
      <c r="M18" s="389"/>
      <c r="N18" s="277"/>
      <c r="O18" s="277"/>
      <c r="P18" s="277"/>
      <c r="Q18" s="301"/>
      <c r="R18" s="43"/>
    </row>
    <row r="19" spans="1:18" ht="14.4" customHeight="1" x14ac:dyDescent="0.3">
      <c r="A19" s="388"/>
      <c r="B19" s="386"/>
      <c r="C19" s="249"/>
      <c r="D19" s="277"/>
      <c r="E19" s="395"/>
      <c r="F19" s="395"/>
      <c r="G19" s="395"/>
      <c r="H19" s="389"/>
      <c r="I19" s="389"/>
      <c r="J19" s="389"/>
      <c r="K19" s="389"/>
      <c r="L19" s="389"/>
      <c r="M19" s="389"/>
      <c r="N19" s="277"/>
      <c r="O19" s="277"/>
      <c r="P19" s="277"/>
      <c r="Q19" s="301"/>
      <c r="R19" s="43"/>
    </row>
    <row r="20" spans="1:18" x14ac:dyDescent="0.3">
      <c r="A20" s="388"/>
      <c r="B20" s="386"/>
      <c r="C20" s="249"/>
      <c r="D20" s="277"/>
      <c r="E20" s="395"/>
      <c r="F20" s="395"/>
      <c r="G20" s="395"/>
      <c r="H20" s="389"/>
      <c r="I20" s="389"/>
      <c r="J20" s="389"/>
      <c r="K20" s="389"/>
      <c r="L20" s="389"/>
      <c r="M20" s="389"/>
      <c r="N20" s="277"/>
      <c r="O20" s="277"/>
      <c r="P20" s="277"/>
      <c r="Q20" s="301"/>
      <c r="R20" s="43"/>
    </row>
    <row r="21" spans="1:18" ht="15" thickBot="1" x14ac:dyDescent="0.35">
      <c r="A21" s="388"/>
      <c r="B21" s="394"/>
      <c r="C21" s="298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6"/>
      <c r="R21" s="43"/>
    </row>
    <row r="22" spans="1:18" ht="14.25" customHeight="1" thickBot="1" x14ac:dyDescent="0.35">
      <c r="A22" s="388"/>
      <c r="B22" s="385" t="s">
        <v>31</v>
      </c>
      <c r="C22" s="29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300"/>
      <c r="R22" s="43"/>
    </row>
    <row r="23" spans="1:18" ht="21.6" thickBot="1" x14ac:dyDescent="0.35">
      <c r="A23" s="388"/>
      <c r="B23" s="386"/>
      <c r="C23" s="249"/>
      <c r="D23" s="277"/>
      <c r="E23" s="523" t="e">
        <f>'Cuadro de Mando'!I13</f>
        <v>#DIV/0!</v>
      </c>
      <c r="F23" s="277"/>
      <c r="G23" s="277"/>
      <c r="H23" s="277"/>
      <c r="I23" s="304">
        <f ca="1">'Cuadro de Mando'!I14</f>
        <v>5.1428571428571432</v>
      </c>
      <c r="J23" s="277"/>
      <c r="K23" s="277"/>
      <c r="L23" s="523" t="str">
        <f>'Cuadro de Mando'!H15</f>
        <v>Meta P 3</v>
      </c>
      <c r="M23" s="277"/>
      <c r="N23" s="277"/>
      <c r="O23" s="523" t="str">
        <f>'Cuadro de Mando'!H16</f>
        <v>Meta P 4</v>
      </c>
      <c r="P23" s="277"/>
      <c r="Q23" s="301"/>
      <c r="R23" s="43"/>
    </row>
    <row r="24" spans="1:18" ht="15" customHeight="1" x14ac:dyDescent="0.3">
      <c r="A24" s="388"/>
      <c r="B24" s="386"/>
      <c r="C24" s="390" t="str">
        <f>'Cuadro de Mando'!G13</f>
        <v>Indicador Procesos 1</v>
      </c>
      <c r="D24" s="384"/>
      <c r="E24" s="384"/>
      <c r="F24" s="384"/>
      <c r="G24" s="277"/>
      <c r="H24" s="384" t="str">
        <f>'Cuadro de Mando'!G14</f>
        <v>Indicador Procesos 2</v>
      </c>
      <c r="I24" s="384"/>
      <c r="J24" s="384"/>
      <c r="K24" s="384" t="str">
        <f>'Cuadro de Mando'!G15</f>
        <v>Indicador Procesos 3</v>
      </c>
      <c r="L24" s="384"/>
      <c r="M24" s="384"/>
      <c r="N24" s="384" t="str">
        <f>'Cuadro de Mando'!G16</f>
        <v>Indicador Procesos 4</v>
      </c>
      <c r="O24" s="384"/>
      <c r="P24" s="384"/>
      <c r="Q24" s="301"/>
      <c r="R24" s="43"/>
    </row>
    <row r="25" spans="1:18" ht="15" customHeight="1" x14ac:dyDescent="0.3">
      <c r="A25" s="388"/>
      <c r="B25" s="386"/>
      <c r="C25" s="390"/>
      <c r="D25" s="384"/>
      <c r="E25" s="384"/>
      <c r="F25" s="384"/>
      <c r="G25" s="277"/>
      <c r="H25" s="384"/>
      <c r="I25" s="384"/>
      <c r="J25" s="384"/>
      <c r="K25" s="384"/>
      <c r="L25" s="384"/>
      <c r="M25" s="384"/>
      <c r="N25" s="384"/>
      <c r="O25" s="384"/>
      <c r="P25" s="384"/>
      <c r="Q25" s="301"/>
      <c r="R25" s="43"/>
    </row>
    <row r="26" spans="1:18" ht="13.5" customHeight="1" thickBot="1" x14ac:dyDescent="0.35">
      <c r="A26" s="388"/>
      <c r="B26" s="386"/>
      <c r="C26" s="29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6"/>
      <c r="R26" s="51"/>
    </row>
    <row r="27" spans="1:18" ht="15" thickBot="1" x14ac:dyDescent="0.35">
      <c r="A27" s="388"/>
      <c r="B27" s="385" t="s">
        <v>63</v>
      </c>
      <c r="C27" s="29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300"/>
      <c r="R27" s="51"/>
    </row>
    <row r="28" spans="1:18" ht="27" customHeight="1" thickBot="1" x14ac:dyDescent="0.35">
      <c r="A28" s="388"/>
      <c r="B28" s="386"/>
      <c r="C28" s="249"/>
      <c r="D28" s="277"/>
      <c r="E28" s="277"/>
      <c r="F28" s="522">
        <f>'Cuadro de Mando'!I21</f>
        <v>0.92</v>
      </c>
      <c r="G28" s="277"/>
      <c r="H28" s="277"/>
      <c r="I28" s="277"/>
      <c r="J28" s="522">
        <f>'Cuadro de Mando'!I25</f>
        <v>0.92</v>
      </c>
      <c r="K28" s="277"/>
      <c r="L28" s="277"/>
      <c r="M28" s="277"/>
      <c r="N28" s="522" t="str">
        <f>'Cuadro de Mando'!H26</f>
        <v>Meta AC 6</v>
      </c>
      <c r="O28" s="277"/>
      <c r="P28" s="277"/>
      <c r="Q28" s="301"/>
      <c r="R28" s="51"/>
    </row>
    <row r="29" spans="1:18" x14ac:dyDescent="0.3">
      <c r="A29" s="388"/>
      <c r="B29" s="386"/>
      <c r="C29" s="249"/>
      <c r="D29" s="277"/>
      <c r="E29" s="384" t="str">
        <f>'Cuadro de Mando'!G21</f>
        <v>Indicador Aprendizaje 1</v>
      </c>
      <c r="F29" s="384"/>
      <c r="G29" s="384"/>
      <c r="H29" s="277"/>
      <c r="I29" s="384" t="str">
        <f>'Cuadro de Mando'!G25</f>
        <v>Indicador Aprendizaje 5</v>
      </c>
      <c r="J29" s="384"/>
      <c r="K29" s="384"/>
      <c r="L29" s="277"/>
      <c r="M29" s="384" t="str">
        <f>'Cuadro de Mando'!G26</f>
        <v>Indicador Aprendizaje 6</v>
      </c>
      <c r="N29" s="384"/>
      <c r="O29" s="384"/>
      <c r="P29" s="277"/>
      <c r="Q29" s="301"/>
      <c r="R29" s="51"/>
    </row>
    <row r="30" spans="1:18" x14ac:dyDescent="0.3">
      <c r="A30" s="388"/>
      <c r="B30" s="386"/>
      <c r="C30" s="249"/>
      <c r="D30" s="277"/>
      <c r="E30" s="384"/>
      <c r="F30" s="384"/>
      <c r="G30" s="384"/>
      <c r="H30" s="277"/>
      <c r="I30" s="384"/>
      <c r="J30" s="384"/>
      <c r="K30" s="384"/>
      <c r="L30" s="277"/>
      <c r="M30" s="384"/>
      <c r="N30" s="384"/>
      <c r="O30" s="384"/>
      <c r="P30" s="277"/>
      <c r="Q30" s="301"/>
      <c r="R30" s="51"/>
    </row>
    <row r="31" spans="1:18" ht="15" thickBot="1" x14ac:dyDescent="0.35">
      <c r="A31" s="388"/>
      <c r="B31" s="386"/>
      <c r="C31" s="249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301"/>
      <c r="R31" s="51"/>
    </row>
    <row r="32" spans="1:18" ht="15" thickBot="1" x14ac:dyDescent="0.35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7"/>
    </row>
  </sheetData>
  <mergeCells count="18">
    <mergeCell ref="H18:J20"/>
    <mergeCell ref="K18:M20"/>
    <mergeCell ref="H24:J25"/>
    <mergeCell ref="N24:P25"/>
    <mergeCell ref="B27:B31"/>
    <mergeCell ref="A3:A31"/>
    <mergeCell ref="H8:J9"/>
    <mergeCell ref="C24:F25"/>
    <mergeCell ref="E12:G13"/>
    <mergeCell ref="E29:G30"/>
    <mergeCell ref="I29:K30"/>
    <mergeCell ref="B6:B14"/>
    <mergeCell ref="B15:B21"/>
    <mergeCell ref="B22:B26"/>
    <mergeCell ref="K24:M25"/>
    <mergeCell ref="M29:O30"/>
    <mergeCell ref="L12:N13"/>
    <mergeCell ref="E18:G20"/>
  </mergeCells>
  <phoneticPr fontId="19" type="noConversion"/>
  <conditionalFormatting sqref="M11 J28 F28 L23 I7 N28 F11 L16 F16 I16 E23 O23 I23">
    <cfRule type="cellIs" dxfId="116" priority="30" stopIfTrue="1" operator="lessThan">
      <formula>0.7</formula>
    </cfRule>
    <cfRule type="cellIs" dxfId="115" priority="31" stopIfTrue="1" operator="between">
      <formula>0.7</formula>
      <formula>0.9</formula>
    </cfRule>
    <cfRule type="cellIs" dxfId="114" priority="32" stopIfTrue="1" operator="greaterThan">
      <formula>0.9</formula>
    </cfRule>
  </conditionalFormatting>
  <conditionalFormatting sqref="F11 M11 I7">
    <cfRule type="colorScale" priority="29">
      <colorScale>
        <cfvo type="num" val="1"/>
        <cfvo type="num" val="1"/>
        <cfvo type="num" val="1.28"/>
        <color rgb="FFFF0000"/>
        <color rgb="FFFFFF0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0"/>
  <sheetViews>
    <sheetView zoomScale="40" zoomScaleNormal="40" workbookViewId="0"/>
  </sheetViews>
  <sheetFormatPr baseColWidth="10" defaultRowHeight="14.4" x14ac:dyDescent="0.3"/>
  <cols>
    <col min="1" max="1" width="2" style="2" customWidth="1"/>
    <col min="2" max="2" width="6.6640625" style="2" customWidth="1"/>
    <col min="3" max="3" width="62.33203125" style="2" customWidth="1"/>
    <col min="4" max="4" width="56.21875" style="2" customWidth="1"/>
    <col min="5" max="6" width="42.88671875" style="2" hidden="1" customWidth="1"/>
    <col min="7" max="7" width="48.88671875" style="2" customWidth="1"/>
    <col min="8" max="8" width="23.88671875" style="268" customWidth="1"/>
    <col min="9" max="9" width="15.5546875" style="291" customWidth="1"/>
    <col min="10" max="10" width="1.109375" style="2" customWidth="1"/>
    <col min="11" max="12" width="28.5546875" style="2" customWidth="1"/>
    <col min="13" max="13" width="30.5546875" style="291" customWidth="1"/>
    <col min="14" max="15" width="28.5546875" style="291" customWidth="1"/>
    <col min="16" max="16" width="24.44140625" style="2" customWidth="1"/>
    <col min="17" max="17" width="28.109375" style="2" customWidth="1"/>
    <col min="18" max="18" width="2.6640625" style="2" customWidth="1"/>
    <col min="19" max="16384" width="11.5546875" style="2"/>
  </cols>
  <sheetData>
    <row r="1" spans="1:39" x14ac:dyDescent="0.3">
      <c r="A1" s="269"/>
      <c r="B1" s="269"/>
      <c r="C1" s="269"/>
      <c r="D1" s="269"/>
      <c r="E1" s="269"/>
      <c r="F1" s="269"/>
      <c r="G1" s="269"/>
      <c r="H1" s="270"/>
      <c r="I1" s="271"/>
      <c r="J1" s="269"/>
      <c r="K1" s="269"/>
      <c r="L1" s="269"/>
      <c r="M1" s="271"/>
      <c r="N1" s="271"/>
      <c r="O1" s="271"/>
      <c r="P1" s="269"/>
      <c r="Q1" s="269"/>
      <c r="R1" s="272"/>
      <c r="S1" s="350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</row>
    <row r="2" spans="1:39" ht="24" customHeight="1" x14ac:dyDescent="0.6">
      <c r="A2" s="273"/>
      <c r="B2" s="273"/>
      <c r="C2" s="273"/>
      <c r="D2" s="273"/>
      <c r="E2" s="273"/>
      <c r="F2" s="273"/>
      <c r="G2" s="274"/>
      <c r="H2" s="275"/>
      <c r="I2" s="276"/>
      <c r="J2" s="277"/>
      <c r="K2" s="277"/>
      <c r="L2" s="277"/>
      <c r="M2" s="276"/>
      <c r="N2" s="276"/>
      <c r="O2" s="276"/>
      <c r="P2" s="277"/>
      <c r="Q2" s="277"/>
      <c r="R2" s="278"/>
      <c r="S2" s="350"/>
      <c r="T2" s="352">
        <v>0.7</v>
      </c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</row>
    <row r="3" spans="1:39" ht="15" thickBot="1" x14ac:dyDescent="0.35">
      <c r="A3" s="244"/>
      <c r="B3" s="244"/>
      <c r="C3" s="244"/>
      <c r="D3" s="244"/>
      <c r="E3" s="244"/>
      <c r="F3" s="244"/>
      <c r="G3" s="244"/>
      <c r="H3" s="245"/>
      <c r="I3" s="279"/>
      <c r="J3" s="244"/>
      <c r="K3" s="244"/>
      <c r="L3" s="244"/>
      <c r="M3" s="279"/>
      <c r="N3" s="279"/>
      <c r="O3" s="279"/>
      <c r="P3" s="244"/>
      <c r="Q3" s="244"/>
      <c r="R3" s="278"/>
      <c r="S3" s="350"/>
      <c r="T3" s="352">
        <v>0.9</v>
      </c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</row>
    <row r="4" spans="1:39" ht="22.5" customHeight="1" thickBot="1" x14ac:dyDescent="0.35">
      <c r="A4" s="277"/>
      <c r="B4" s="277"/>
      <c r="C4" s="277"/>
      <c r="D4" s="417" t="s">
        <v>50</v>
      </c>
      <c r="E4" s="417"/>
      <c r="F4" s="417"/>
      <c r="G4" s="417"/>
      <c r="H4" s="418" t="s">
        <v>38</v>
      </c>
      <c r="I4" s="419"/>
      <c r="J4" s="248"/>
      <c r="K4" s="416"/>
      <c r="L4" s="416"/>
      <c r="M4" s="416"/>
      <c r="N4" s="416"/>
      <c r="O4" s="416"/>
      <c r="P4" s="416"/>
      <c r="Q4" s="416"/>
      <c r="R4" s="278"/>
      <c r="S4" s="350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</row>
    <row r="5" spans="1:39" ht="15" customHeight="1" thickBot="1" x14ac:dyDescent="0.35">
      <c r="A5" s="280"/>
      <c r="B5" s="408"/>
      <c r="C5" s="408"/>
      <c r="D5" s="408"/>
      <c r="E5" s="408"/>
      <c r="F5" s="408"/>
      <c r="G5" s="408"/>
      <c r="H5" s="408"/>
      <c r="I5" s="409"/>
      <c r="J5" s="252"/>
      <c r="K5" s="412" t="s">
        <v>106</v>
      </c>
      <c r="L5" s="401" t="s">
        <v>49</v>
      </c>
      <c r="M5" s="410" t="s">
        <v>107</v>
      </c>
      <c r="N5" s="410" t="s">
        <v>77</v>
      </c>
      <c r="O5" s="420" t="s">
        <v>78</v>
      </c>
      <c r="P5" s="412" t="s">
        <v>108</v>
      </c>
      <c r="Q5" s="412" t="s">
        <v>109</v>
      </c>
      <c r="R5" s="278"/>
      <c r="S5" s="350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</row>
    <row r="6" spans="1:39" s="362" customFormat="1" ht="63.6" customHeight="1" thickBot="1" x14ac:dyDescent="0.35">
      <c r="A6" s="359"/>
      <c r="B6" s="357" t="s">
        <v>27</v>
      </c>
      <c r="C6" s="363" t="s">
        <v>75</v>
      </c>
      <c r="D6" s="363" t="s">
        <v>37</v>
      </c>
      <c r="E6" s="363" t="s">
        <v>79</v>
      </c>
      <c r="F6" s="364" t="s">
        <v>80</v>
      </c>
      <c r="G6" s="365" t="s">
        <v>1</v>
      </c>
      <c r="H6" s="366" t="s">
        <v>2</v>
      </c>
      <c r="I6" s="369" t="s">
        <v>121</v>
      </c>
      <c r="J6" s="358"/>
      <c r="K6" s="413"/>
      <c r="L6" s="402" t="s">
        <v>36</v>
      </c>
      <c r="M6" s="411"/>
      <c r="N6" s="411"/>
      <c r="O6" s="421"/>
      <c r="P6" s="413"/>
      <c r="Q6" s="413"/>
      <c r="R6" s="359"/>
      <c r="S6" s="360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</row>
    <row r="7" spans="1:39" ht="68.400000000000006" customHeight="1" thickBot="1" x14ac:dyDescent="0.45">
      <c r="A7" s="280"/>
      <c r="B7" s="414" t="s">
        <v>30</v>
      </c>
      <c r="C7" s="356" t="s">
        <v>123</v>
      </c>
      <c r="D7" s="356" t="s">
        <v>122</v>
      </c>
      <c r="E7" s="281"/>
      <c r="F7" s="281"/>
      <c r="G7" s="367" t="s">
        <v>162</v>
      </c>
      <c r="H7" s="368" t="s">
        <v>182</v>
      </c>
      <c r="I7" s="264">
        <f ca="1">'Seguimiento Objetivos '!G8</f>
        <v>2.1428571428571428</v>
      </c>
      <c r="J7" s="259"/>
      <c r="K7" s="261">
        <f>Ventas!G7</f>
        <v>0</v>
      </c>
      <c r="L7" s="282">
        <f ca="1">Compras!H8</f>
        <v>22</v>
      </c>
      <c r="M7" s="282">
        <f ca="1">Planta!H8</f>
        <v>18.916666666666668</v>
      </c>
      <c r="N7" s="282">
        <f ca="1">Mantenimiento!H8</f>
        <v>19</v>
      </c>
      <c r="O7" s="282">
        <f ca="1">Finanzas!H8</f>
        <v>21.416666666666668</v>
      </c>
      <c r="P7" s="261" t="str">
        <f>'Gest Hum'!G8</f>
        <v>Meta F 1</v>
      </c>
      <c r="Q7" s="261" t="str">
        <f>'Gestion Calidad'!G8</f>
        <v>Meta F 1</v>
      </c>
      <c r="R7" s="278"/>
      <c r="S7" s="350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</row>
    <row r="8" spans="1:39" ht="68.400000000000006" customHeight="1" thickBot="1" x14ac:dyDescent="0.45">
      <c r="A8" s="280"/>
      <c r="B8" s="415"/>
      <c r="C8" s="356" t="s">
        <v>124</v>
      </c>
      <c r="D8" s="356" t="s">
        <v>143</v>
      </c>
      <c r="E8" s="281"/>
      <c r="F8" s="281"/>
      <c r="G8" s="367" t="s">
        <v>163</v>
      </c>
      <c r="H8" s="368" t="s">
        <v>183</v>
      </c>
      <c r="I8" s="264">
        <f ca="1">'Seguimiento Objetivos '!G9</f>
        <v>4.7142857142857144</v>
      </c>
      <c r="J8" s="259"/>
      <c r="K8" s="261">
        <f>Ventas!G8</f>
        <v>0</v>
      </c>
      <c r="L8" s="282">
        <f ca="1">Compras!H9</f>
        <v>27.666666666666668</v>
      </c>
      <c r="M8" s="282">
        <f ca="1">Planta!H9</f>
        <v>32.666666666666664</v>
      </c>
      <c r="N8" s="282">
        <f ca="1">Mantenimiento!H9</f>
        <v>35.583333333333336</v>
      </c>
      <c r="O8" s="282">
        <f ca="1">Finanzas!H9</f>
        <v>28.333333333333332</v>
      </c>
      <c r="P8" s="261" t="str">
        <f>'Gest Hum'!G9</f>
        <v>Meta F 2</v>
      </c>
      <c r="Q8" s="261">
        <f ca="1">'Gestion Calidad'!H9</f>
        <v>32.916666666666664</v>
      </c>
      <c r="R8" s="278"/>
      <c r="S8" s="350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</row>
    <row r="9" spans="1:39" ht="68.400000000000006" customHeight="1" thickBot="1" x14ac:dyDescent="0.45">
      <c r="A9" s="280"/>
      <c r="B9" s="415"/>
      <c r="C9" s="356" t="s">
        <v>125</v>
      </c>
      <c r="D9" s="356" t="s">
        <v>144</v>
      </c>
      <c r="E9" s="281"/>
      <c r="F9" s="281"/>
      <c r="G9" s="367" t="s">
        <v>164</v>
      </c>
      <c r="H9" s="368" t="s">
        <v>184</v>
      </c>
      <c r="I9" s="264">
        <f ca="1">'Seguimiento Objetivos '!G10</f>
        <v>71.428571428571431</v>
      </c>
      <c r="J9" s="259"/>
      <c r="K9" s="261">
        <f>Ventas!G9</f>
        <v>0</v>
      </c>
      <c r="L9" s="282">
        <f ca="1">Compras!H10</f>
        <v>51.083333333333336</v>
      </c>
      <c r="M9" s="282">
        <f ca="1">Planta!H10</f>
        <v>57.166666666666664</v>
      </c>
      <c r="N9" s="282">
        <f ca="1">Mantenimiento!H10</f>
        <v>68.5</v>
      </c>
      <c r="O9" s="282">
        <f ca="1">Finanzas!H10</f>
        <v>56</v>
      </c>
      <c r="P9" s="261" t="str">
        <f>'Gest Hum'!G10</f>
        <v>Meta F 3</v>
      </c>
      <c r="Q9" s="261">
        <f ca="1">'Gestion Calidad'!H10</f>
        <v>55.25</v>
      </c>
      <c r="R9" s="278"/>
      <c r="S9" s="350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</row>
    <row r="10" spans="1:39" ht="68.400000000000006" customHeight="1" thickBot="1" x14ac:dyDescent="0.35">
      <c r="A10" s="280"/>
      <c r="B10" s="404" t="s">
        <v>32</v>
      </c>
      <c r="C10" s="356" t="s">
        <v>126</v>
      </c>
      <c r="D10" s="356" t="s">
        <v>145</v>
      </c>
      <c r="E10" s="265"/>
      <c r="F10" s="265"/>
      <c r="G10" s="367" t="s">
        <v>165</v>
      </c>
      <c r="H10" s="368" t="s">
        <v>185</v>
      </c>
      <c r="I10" s="264">
        <f ca="1">'Seguimiento Objetivos '!G11</f>
        <v>87.142857142857139</v>
      </c>
      <c r="J10" s="261"/>
      <c r="K10" s="261">
        <f>Ventas!G10</f>
        <v>0</v>
      </c>
      <c r="L10" s="282">
        <f ca="1">Compras!H11</f>
        <v>5.083333333333333</v>
      </c>
      <c r="M10" s="282">
        <f ca="1">Planta!H11</f>
        <v>5.25</v>
      </c>
      <c r="N10" s="282">
        <f ca="1">Mantenimiento!H11</f>
        <v>4.833333333333333</v>
      </c>
      <c r="O10" s="282">
        <f ca="1">Finanzas!H11</f>
        <v>4.666666666666667</v>
      </c>
      <c r="P10" s="261" t="str">
        <f>'Gest Hum'!G11</f>
        <v>Meta C 1</v>
      </c>
      <c r="Q10" s="261">
        <f ca="1">'Gestion Calidad'!H11</f>
        <v>4.75</v>
      </c>
      <c r="R10" s="278"/>
      <c r="S10" s="350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</row>
    <row r="11" spans="1:39" ht="68.400000000000006" customHeight="1" thickBot="1" x14ac:dyDescent="0.35">
      <c r="A11" s="280"/>
      <c r="B11" s="403"/>
      <c r="C11" s="356" t="s">
        <v>127</v>
      </c>
      <c r="D11" s="356" t="s">
        <v>146</v>
      </c>
      <c r="E11" s="265"/>
      <c r="F11" s="265"/>
      <c r="G11" s="367" t="s">
        <v>166</v>
      </c>
      <c r="H11" s="368" t="s">
        <v>186</v>
      </c>
      <c r="I11" s="264">
        <f ca="1">'Seguimiento Objetivos '!G12</f>
        <v>6.4285714285714288</v>
      </c>
      <c r="J11" s="261"/>
      <c r="K11" s="261">
        <f>Ventas!G11</f>
        <v>0</v>
      </c>
      <c r="L11" s="282" t="str">
        <f>Compras!H12</f>
        <v xml:space="preserve"> </v>
      </c>
      <c r="M11" s="282">
        <f ca="1">Planta!H12</f>
        <v>3499.6666666666665</v>
      </c>
      <c r="N11" s="282">
        <f ca="1">Mantenimiento!H12</f>
        <v>3626.9166666666665</v>
      </c>
      <c r="O11" s="282">
        <f ca="1">Finanzas!H12</f>
        <v>2484.9166666666665</v>
      </c>
      <c r="P11" s="261" t="str">
        <f>'Gest Hum'!G12</f>
        <v>Meta C 2</v>
      </c>
      <c r="Q11" s="261">
        <f ca="1">'Gestion Calidad'!H12</f>
        <v>3358.1666666666665</v>
      </c>
      <c r="R11" s="278"/>
      <c r="S11" s="350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</row>
    <row r="12" spans="1:39" ht="68.400000000000006" customHeight="1" thickBot="1" x14ac:dyDescent="0.35">
      <c r="A12" s="280"/>
      <c r="B12" s="403"/>
      <c r="C12" s="356" t="s">
        <v>128</v>
      </c>
      <c r="D12" s="356" t="s">
        <v>147</v>
      </c>
      <c r="E12" s="283"/>
      <c r="F12" s="283"/>
      <c r="G12" s="367" t="s">
        <v>167</v>
      </c>
      <c r="H12" s="368" t="s">
        <v>187</v>
      </c>
      <c r="I12" s="264">
        <f ca="1">'Seguimiento Objetivos '!G13</f>
        <v>1.7142857142857142</v>
      </c>
      <c r="J12" s="261"/>
      <c r="K12" s="261">
        <f>Ventas!G12</f>
        <v>0</v>
      </c>
      <c r="L12" s="282">
        <f ca="1">Compras!H13</f>
        <v>47.25</v>
      </c>
      <c r="M12" s="282">
        <f ca="1">Planta!H13</f>
        <v>54</v>
      </c>
      <c r="N12" s="282">
        <f ca="1">Mantenimiento!H13</f>
        <v>47.5</v>
      </c>
      <c r="O12" s="282">
        <f ca="1">Finanzas!H13</f>
        <v>45.666666666666664</v>
      </c>
      <c r="P12" s="261" t="str">
        <f>'Gest Hum'!G13</f>
        <v>Meta C 3</v>
      </c>
      <c r="Q12" s="261">
        <f ca="1">'Gestion Calidad'!H13</f>
        <v>44.416666666666664</v>
      </c>
      <c r="R12" s="278"/>
      <c r="S12" s="350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</row>
    <row r="13" spans="1:39" ht="68.400000000000006" customHeight="1" thickBot="1" x14ac:dyDescent="0.35">
      <c r="A13" s="284"/>
      <c r="B13" s="405" t="s">
        <v>31</v>
      </c>
      <c r="C13" s="356" t="s">
        <v>129</v>
      </c>
      <c r="D13" s="356" t="s">
        <v>148</v>
      </c>
      <c r="E13" s="265"/>
      <c r="F13" s="265"/>
      <c r="G13" s="367" t="s">
        <v>168</v>
      </c>
      <c r="H13" s="368" t="s">
        <v>188</v>
      </c>
      <c r="I13" s="264" t="e">
        <f>'Seguimiento Objetivos '!G14</f>
        <v>#DIV/0!</v>
      </c>
      <c r="J13" s="261"/>
      <c r="K13" s="261">
        <f>Ventas!G13</f>
        <v>0</v>
      </c>
      <c r="L13" s="282">
        <f ca="1">Compras!H14</f>
        <v>39.166666666666664</v>
      </c>
      <c r="M13" s="282">
        <f ca="1">Planta!H14</f>
        <v>60.25</v>
      </c>
      <c r="N13" s="282">
        <f ca="1">Mantenimiento!H14</f>
        <v>53</v>
      </c>
      <c r="O13" s="282">
        <f ca="1">Finanzas!H14</f>
        <v>52.916666666666664</v>
      </c>
      <c r="P13" s="261" t="str">
        <f>'Gest Hum'!G14</f>
        <v>Meta P 1</v>
      </c>
      <c r="Q13" s="261">
        <f ca="1">'Gestion Calidad'!H14</f>
        <v>55.583333333333336</v>
      </c>
      <c r="R13" s="278"/>
      <c r="S13" s="350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</row>
    <row r="14" spans="1:39" ht="68.400000000000006" customHeight="1" thickBot="1" x14ac:dyDescent="0.45">
      <c r="A14" s="285"/>
      <c r="B14" s="406"/>
      <c r="C14" s="356" t="s">
        <v>130</v>
      </c>
      <c r="D14" s="356" t="s">
        <v>149</v>
      </c>
      <c r="E14" s="286"/>
      <c r="F14" s="286"/>
      <c r="G14" s="367" t="s">
        <v>169</v>
      </c>
      <c r="H14" s="368" t="s">
        <v>189</v>
      </c>
      <c r="I14" s="264">
        <f ca="1">'Seguimiento Objetivos '!G15</f>
        <v>5.1428571428571432</v>
      </c>
      <c r="J14" s="259"/>
      <c r="K14" s="261">
        <f>Ventas!G14</f>
        <v>0</v>
      </c>
      <c r="L14" s="282">
        <f ca="1">Compras!H15</f>
        <v>26</v>
      </c>
      <c r="M14" s="282">
        <f ca="1">Planta!H15</f>
        <v>28</v>
      </c>
      <c r="N14" s="282">
        <f ca="1">Mantenimiento!H15</f>
        <v>20.083333333333332</v>
      </c>
      <c r="O14" s="282">
        <f ca="1">Finanzas!H15</f>
        <v>24.833333333333332</v>
      </c>
      <c r="P14" s="261" t="str">
        <f>'Gest Hum'!G15</f>
        <v>Meta P 2</v>
      </c>
      <c r="Q14" s="261">
        <f ca="1">'Gestion Calidad'!H15</f>
        <v>26.083333333333332</v>
      </c>
      <c r="R14" s="278"/>
      <c r="S14" s="350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</row>
    <row r="15" spans="1:39" ht="68.400000000000006" customHeight="1" thickBot="1" x14ac:dyDescent="0.45">
      <c r="A15" s="287"/>
      <c r="B15" s="406"/>
      <c r="C15" s="356" t="s">
        <v>131</v>
      </c>
      <c r="D15" s="356" t="s">
        <v>150</v>
      </c>
      <c r="E15" s="265"/>
      <c r="F15" s="265"/>
      <c r="G15" s="367" t="s">
        <v>170</v>
      </c>
      <c r="H15" s="368" t="s">
        <v>190</v>
      </c>
      <c r="I15" s="264">
        <f>'Seguimiento Objetivos '!G16</f>
        <v>11.428571428571429</v>
      </c>
      <c r="J15" s="259"/>
      <c r="K15" s="261">
        <f>Ventas!G15</f>
        <v>0</v>
      </c>
      <c r="L15" s="282" t="str">
        <f>Compras!H16</f>
        <v xml:space="preserve"> </v>
      </c>
      <c r="M15" s="282">
        <f ca="1">Planta!H16</f>
        <v>26.666666666666668</v>
      </c>
      <c r="N15" s="282">
        <f ca="1">Mantenimiento!H16</f>
        <v>20.666666666666668</v>
      </c>
      <c r="O15" s="282">
        <f ca="1">Finanzas!H16</f>
        <v>28.25</v>
      </c>
      <c r="P15" s="261" t="str">
        <f>'Gest Hum'!G16</f>
        <v>Meta P 3</v>
      </c>
      <c r="Q15" s="261">
        <f ca="1">'Gestion Calidad'!H16</f>
        <v>24.75</v>
      </c>
      <c r="R15" s="278"/>
      <c r="S15" s="350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</row>
    <row r="16" spans="1:39" ht="68.400000000000006" customHeight="1" thickBot="1" x14ac:dyDescent="0.45">
      <c r="A16" s="287"/>
      <c r="B16" s="406"/>
      <c r="C16" s="356" t="s">
        <v>132</v>
      </c>
      <c r="D16" s="356" t="s">
        <v>151</v>
      </c>
      <c r="E16" s="265"/>
      <c r="F16" s="265"/>
      <c r="G16" s="367" t="s">
        <v>171</v>
      </c>
      <c r="H16" s="368" t="s">
        <v>191</v>
      </c>
      <c r="I16" s="264">
        <f>'Seguimiento Objetivos '!G17</f>
        <v>1.0614285714285714</v>
      </c>
      <c r="J16" s="259"/>
      <c r="K16" s="261">
        <f>Ventas!G16</f>
        <v>0</v>
      </c>
      <c r="L16" s="282" t="str">
        <f>Compras!H17</f>
        <v xml:space="preserve"> </v>
      </c>
      <c r="M16" s="282">
        <f ca="1">Planta!H17</f>
        <v>24.166666666666668</v>
      </c>
      <c r="N16" s="282">
        <f ca="1">Mantenimiento!H17</f>
        <v>28.25</v>
      </c>
      <c r="O16" s="282">
        <f ca="1">Finanzas!H17</f>
        <v>27.666666666666668</v>
      </c>
      <c r="P16" s="261" t="str">
        <f>'Gest Hum'!G17</f>
        <v>Meta P 4</v>
      </c>
      <c r="Q16" s="261">
        <f ca="1">'Gestion Calidad'!H17</f>
        <v>27</v>
      </c>
      <c r="R16" s="278"/>
      <c r="S16" s="350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</row>
    <row r="17" spans="1:39" ht="68.400000000000006" customHeight="1" thickBot="1" x14ac:dyDescent="0.45">
      <c r="A17" s="287"/>
      <c r="B17" s="406"/>
      <c r="C17" s="356" t="s">
        <v>133</v>
      </c>
      <c r="D17" s="356" t="s">
        <v>152</v>
      </c>
      <c r="E17" s="265"/>
      <c r="F17" s="265"/>
      <c r="G17" s="367" t="s">
        <v>172</v>
      </c>
      <c r="H17" s="368" t="s">
        <v>192</v>
      </c>
      <c r="I17" s="264">
        <f>'Seguimiento Objetivos '!G18</f>
        <v>8.3299999999999999E-2</v>
      </c>
      <c r="J17" s="259"/>
      <c r="K17" s="261">
        <f>Ventas!G17</f>
        <v>0</v>
      </c>
      <c r="L17" s="282">
        <f ca="1">Compras!H18</f>
        <v>23</v>
      </c>
      <c r="M17" s="282">
        <f ca="1">Planta!H18</f>
        <v>26.25</v>
      </c>
      <c r="N17" s="282">
        <f ca="1">Mantenimiento!H18</f>
        <v>23.583333333333332</v>
      </c>
      <c r="O17" s="282">
        <f ca="1">Finanzas!H18</f>
        <v>24.5</v>
      </c>
      <c r="P17" s="261" t="str">
        <f>'Gest Hum'!G18</f>
        <v>Meta P 5</v>
      </c>
      <c r="Q17" s="261">
        <f ca="1">'Gestion Calidad'!H18</f>
        <v>26.833333333333332</v>
      </c>
      <c r="R17" s="278"/>
      <c r="S17" s="350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</row>
    <row r="18" spans="1:39" ht="68.400000000000006" customHeight="1" thickBot="1" x14ac:dyDescent="0.45">
      <c r="A18" s="287"/>
      <c r="B18" s="406"/>
      <c r="C18" s="356" t="s">
        <v>134</v>
      </c>
      <c r="D18" s="356" t="s">
        <v>153</v>
      </c>
      <c r="E18" s="265"/>
      <c r="F18" s="265"/>
      <c r="G18" s="367" t="s">
        <v>173</v>
      </c>
      <c r="H18" s="368" t="s">
        <v>193</v>
      </c>
      <c r="I18" s="264">
        <f>'Seguimiento Objetivos '!G19</f>
        <v>0</v>
      </c>
      <c r="J18" s="259"/>
      <c r="K18" s="261">
        <f>Ventas!G18</f>
        <v>0</v>
      </c>
      <c r="L18" s="282" t="str">
        <f>Compras!H19</f>
        <v xml:space="preserve"> </v>
      </c>
      <c r="M18" s="282">
        <f ca="1">Planta!H19</f>
        <v>25.083333333333332</v>
      </c>
      <c r="N18" s="282">
        <f ca="1">Mantenimiento!H19</f>
        <v>22.416666666666668</v>
      </c>
      <c r="O18" s="282">
        <f ca="1">Finanzas!H19</f>
        <v>23.5</v>
      </c>
      <c r="P18" s="261" t="str">
        <f>'Gest Hum'!G19</f>
        <v>Meta P 6</v>
      </c>
      <c r="Q18" s="261">
        <f ca="1">'Gestion Calidad'!H19</f>
        <v>23.083333333333332</v>
      </c>
      <c r="R18" s="278"/>
      <c r="S18" s="350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</row>
    <row r="19" spans="1:39" ht="68.400000000000006" customHeight="1" thickBot="1" x14ac:dyDescent="0.45">
      <c r="A19" s="287"/>
      <c r="B19" s="406"/>
      <c r="C19" s="356" t="s">
        <v>135</v>
      </c>
      <c r="D19" s="356" t="s">
        <v>154</v>
      </c>
      <c r="E19" s="265"/>
      <c r="F19" s="265"/>
      <c r="G19" s="367" t="s">
        <v>174</v>
      </c>
      <c r="H19" s="368" t="s">
        <v>194</v>
      </c>
      <c r="I19" s="264">
        <f>'Seguimiento Objetivos '!G20</f>
        <v>6.4285714285714279E-2</v>
      </c>
      <c r="J19" s="259"/>
      <c r="K19" s="261">
        <f>Ventas!G19</f>
        <v>0</v>
      </c>
      <c r="L19" s="282">
        <f ca="1">Compras!H20</f>
        <v>29.583333333333332</v>
      </c>
      <c r="M19" s="282">
        <f ca="1">Planta!H20</f>
        <v>25.083333333333332</v>
      </c>
      <c r="N19" s="282">
        <f ca="1">Mantenimiento!H20</f>
        <v>27.416666666666668</v>
      </c>
      <c r="O19" s="282">
        <f ca="1">Finanzas!H20</f>
        <v>26</v>
      </c>
      <c r="P19" s="261" t="str">
        <f>'Gest Hum'!G20</f>
        <v>Meta P 7</v>
      </c>
      <c r="Q19" s="261">
        <f ca="1">'Gestion Calidad'!H20</f>
        <v>23.833333333333332</v>
      </c>
      <c r="R19" s="278"/>
      <c r="S19" s="350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</row>
    <row r="20" spans="1:39" ht="68.400000000000006" customHeight="1" thickBot="1" x14ac:dyDescent="0.45">
      <c r="A20" s="287"/>
      <c r="B20" s="407"/>
      <c r="C20" s="356" t="s">
        <v>136</v>
      </c>
      <c r="D20" s="356" t="s">
        <v>155</v>
      </c>
      <c r="E20" s="260" t="s">
        <v>85</v>
      </c>
      <c r="F20" s="260" t="s">
        <v>85</v>
      </c>
      <c r="G20" s="367" t="s">
        <v>175</v>
      </c>
      <c r="H20" s="368" t="s">
        <v>195</v>
      </c>
      <c r="I20" s="264">
        <f>'Seguimiento Objetivos '!G21</f>
        <v>0.9</v>
      </c>
      <c r="J20" s="259"/>
      <c r="K20" s="261">
        <f>Ventas!G20</f>
        <v>0</v>
      </c>
      <c r="L20" s="282" t="str">
        <f>Compras!H21</f>
        <v xml:space="preserve"> </v>
      </c>
      <c r="M20" s="282">
        <f ca="1">Planta!H21</f>
        <v>28.666666666666668</v>
      </c>
      <c r="N20" s="282">
        <f ca="1">Mantenimiento!H21</f>
        <v>21.416666666666668</v>
      </c>
      <c r="O20" s="282">
        <f ca="1">Finanzas!H21</f>
        <v>28.5</v>
      </c>
      <c r="P20" s="261" t="str">
        <f>'Gest Hum'!G21</f>
        <v>Meta P 8</v>
      </c>
      <c r="Q20" s="261">
        <f ca="1">'Gestion Calidad'!H21</f>
        <v>26.333333333333332</v>
      </c>
      <c r="R20" s="278"/>
      <c r="S20" s="350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</row>
    <row r="21" spans="1:39" ht="68.400000000000006" customHeight="1" thickBot="1" x14ac:dyDescent="0.45">
      <c r="B21" s="403" t="s">
        <v>34</v>
      </c>
      <c r="C21" s="356" t="s">
        <v>137</v>
      </c>
      <c r="D21" s="356" t="s">
        <v>156</v>
      </c>
      <c r="E21" s="288"/>
      <c r="F21" s="288"/>
      <c r="G21" s="367" t="s">
        <v>176</v>
      </c>
      <c r="H21" s="368" t="s">
        <v>196</v>
      </c>
      <c r="I21" s="264">
        <f>'Seguimiento Objetivos '!G22</f>
        <v>0.92</v>
      </c>
      <c r="J21" s="259"/>
      <c r="K21" s="261">
        <f>Ventas!G21</f>
        <v>0</v>
      </c>
      <c r="L21" s="282">
        <f ca="1">Compras!H22</f>
        <v>29.083333333333332</v>
      </c>
      <c r="M21" s="282">
        <f ca="1">Planta!H22</f>
        <v>25.5</v>
      </c>
      <c r="N21" s="282">
        <f ca="1">Mantenimiento!H22</f>
        <v>22.416666666666668</v>
      </c>
      <c r="O21" s="282">
        <f ca="1">Finanzas!H22</f>
        <v>25.083333333333332</v>
      </c>
      <c r="P21" s="261" t="str">
        <f>'Gest Hum'!G22</f>
        <v>Meta A 1</v>
      </c>
      <c r="Q21" s="261">
        <f ca="1">'Gestion Calidad'!H22</f>
        <v>23</v>
      </c>
      <c r="R21" s="278"/>
      <c r="S21" s="350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</row>
    <row r="22" spans="1:39" ht="68.400000000000006" customHeight="1" thickBot="1" x14ac:dyDescent="0.45">
      <c r="B22" s="403"/>
      <c r="C22" s="356" t="s">
        <v>138</v>
      </c>
      <c r="D22" s="356" t="s">
        <v>157</v>
      </c>
      <c r="E22" s="288"/>
      <c r="F22" s="288"/>
      <c r="G22" s="367" t="s">
        <v>177</v>
      </c>
      <c r="H22" s="368" t="s">
        <v>197</v>
      </c>
      <c r="I22" s="264">
        <f>'Seguimiento Objetivos '!G23</f>
        <v>0.92</v>
      </c>
      <c r="J22" s="259"/>
      <c r="K22" s="261">
        <f>Ventas!G22</f>
        <v>0</v>
      </c>
      <c r="L22" s="282">
        <f ca="1">Compras!H23</f>
        <v>26.083333333333332</v>
      </c>
      <c r="M22" s="282">
        <f ca="1">Planta!H23</f>
        <v>22.25</v>
      </c>
      <c r="N22" s="282">
        <f ca="1">Mantenimiento!H23</f>
        <v>27.083333333333332</v>
      </c>
      <c r="O22" s="282">
        <f ca="1">Finanzas!H23</f>
        <v>23.833333333333332</v>
      </c>
      <c r="P22" s="261" t="str">
        <f>'Gest Hum'!G23</f>
        <v>Meta A 2</v>
      </c>
      <c r="Q22" s="261">
        <f ca="1">'Gestion Calidad'!H23</f>
        <v>23.083333333333332</v>
      </c>
      <c r="R22" s="278"/>
      <c r="S22" s="350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</row>
    <row r="23" spans="1:39" ht="68.400000000000006" customHeight="1" thickBot="1" x14ac:dyDescent="0.45">
      <c r="B23" s="403"/>
      <c r="C23" s="356" t="s">
        <v>139</v>
      </c>
      <c r="D23" s="356" t="s">
        <v>158</v>
      </c>
      <c r="E23" s="288"/>
      <c r="F23" s="288"/>
      <c r="G23" s="367" t="s">
        <v>178</v>
      </c>
      <c r="H23" s="368" t="s">
        <v>198</v>
      </c>
      <c r="I23" s="264">
        <f>'Seguimiento Objetivos '!G24</f>
        <v>0.92</v>
      </c>
      <c r="J23" s="259"/>
      <c r="K23" s="261">
        <f>Ventas!G23</f>
        <v>0</v>
      </c>
      <c r="L23" s="282">
        <f ca="1">Compras!H24</f>
        <v>20.083333333333332</v>
      </c>
      <c r="M23" s="282">
        <f ca="1">Planta!H24</f>
        <v>22.75</v>
      </c>
      <c r="N23" s="282">
        <f ca="1">Mantenimiento!H24</f>
        <v>28.75</v>
      </c>
      <c r="O23" s="282">
        <f ca="1">Finanzas!H24</f>
        <v>23.916666666666668</v>
      </c>
      <c r="P23" s="261" t="str">
        <f>'Gest Hum'!G24</f>
        <v>Meta A 3</v>
      </c>
      <c r="Q23" s="261">
        <f ca="1">'Gestion Calidad'!H24</f>
        <v>24.25</v>
      </c>
      <c r="R23" s="278"/>
      <c r="S23" s="350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</row>
    <row r="24" spans="1:39" ht="68.400000000000006" customHeight="1" thickBot="1" x14ac:dyDescent="0.45">
      <c r="B24" s="403"/>
      <c r="C24" s="356" t="s">
        <v>140</v>
      </c>
      <c r="D24" s="356" t="s">
        <v>159</v>
      </c>
      <c r="E24" s="288"/>
      <c r="F24" s="288"/>
      <c r="G24" s="367" t="s">
        <v>179</v>
      </c>
      <c r="H24" s="368" t="s">
        <v>199</v>
      </c>
      <c r="I24" s="264">
        <f>'Seguimiento Objetivos '!G25</f>
        <v>0.92</v>
      </c>
      <c r="J24" s="259"/>
      <c r="K24" s="261">
        <f>Ventas!G24</f>
        <v>0</v>
      </c>
      <c r="L24" s="282">
        <f ca="1">Compras!H25</f>
        <v>26.166666666666668</v>
      </c>
      <c r="M24" s="282">
        <f ca="1">Planta!H25</f>
        <v>22.833333333333332</v>
      </c>
      <c r="N24" s="282">
        <f ca="1">Mantenimiento!H25</f>
        <v>24.25</v>
      </c>
      <c r="O24" s="282">
        <f ca="1">Finanzas!H25</f>
        <v>28.583333333333332</v>
      </c>
      <c r="P24" s="261" t="str">
        <f>'Gest Hum'!G25</f>
        <v>Meta A 4</v>
      </c>
      <c r="Q24" s="261">
        <f ca="1">'Gestion Calidad'!H25</f>
        <v>29.5</v>
      </c>
      <c r="R24" s="278"/>
      <c r="S24" s="350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</row>
    <row r="25" spans="1:39" ht="68.400000000000006" customHeight="1" thickBot="1" x14ac:dyDescent="0.45">
      <c r="B25" s="403"/>
      <c r="C25" s="356" t="s">
        <v>141</v>
      </c>
      <c r="D25" s="356" t="s">
        <v>160</v>
      </c>
      <c r="E25" s="288"/>
      <c r="F25" s="288"/>
      <c r="G25" s="367" t="s">
        <v>180</v>
      </c>
      <c r="H25" s="368" t="s">
        <v>200</v>
      </c>
      <c r="I25" s="264">
        <f>'Seguimiento Objetivos '!G26</f>
        <v>0.92</v>
      </c>
      <c r="J25" s="259"/>
      <c r="K25" s="261">
        <f>Ventas!G25</f>
        <v>0</v>
      </c>
      <c r="L25" s="261"/>
      <c r="M25" s="282">
        <f ca="1">Planta!H26</f>
        <v>26.5</v>
      </c>
      <c r="N25" s="282">
        <f ca="1">Mantenimiento!H26</f>
        <v>21.833333333333332</v>
      </c>
      <c r="O25" s="282">
        <f ca="1">Finanzas!H26</f>
        <v>26.25</v>
      </c>
      <c r="P25" s="261" t="str">
        <f>'Gest Hum'!G26</f>
        <v>Meta A 5</v>
      </c>
      <c r="Q25" s="261">
        <f ca="1">'Gestion Calidad'!H26</f>
        <v>24.083333333333332</v>
      </c>
      <c r="R25" s="278"/>
      <c r="S25" s="350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</row>
    <row r="26" spans="1:39" ht="68.400000000000006" customHeight="1" thickBot="1" x14ac:dyDescent="0.45">
      <c r="B26" s="403"/>
      <c r="C26" s="356" t="s">
        <v>142</v>
      </c>
      <c r="D26" s="356" t="s">
        <v>161</v>
      </c>
      <c r="E26" s="290" t="s">
        <v>76</v>
      </c>
      <c r="F26" s="290" t="s">
        <v>76</v>
      </c>
      <c r="G26" s="367" t="s">
        <v>181</v>
      </c>
      <c r="H26" s="368" t="s">
        <v>201</v>
      </c>
      <c r="I26" s="264">
        <f>'Seguimiento Objetivos '!G27</f>
        <v>0.92</v>
      </c>
      <c r="J26" s="259"/>
      <c r="K26" s="261">
        <f>Ventas!G26</f>
        <v>0</v>
      </c>
      <c r="L26" s="261"/>
      <c r="M26" s="282">
        <f ca="1">Planta!H27</f>
        <v>20.083333333333332</v>
      </c>
      <c r="N26" s="282">
        <f ca="1">Mantenimiento!H27</f>
        <v>24</v>
      </c>
      <c r="O26" s="282">
        <f ca="1">Finanzas!H27</f>
        <v>19.333333333333332</v>
      </c>
      <c r="P26" s="261" t="str">
        <f>'Gest Hum'!G27</f>
        <v>Meta A 6</v>
      </c>
      <c r="Q26" s="261">
        <f ca="1">'Gestion Calidad'!H27</f>
        <v>22.416666666666668</v>
      </c>
      <c r="R26" s="278"/>
      <c r="S26" s="350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</row>
    <row r="27" spans="1:39" ht="15" thickBot="1" x14ac:dyDescent="0.35">
      <c r="B27" s="396"/>
      <c r="C27" s="397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9"/>
      <c r="S27" s="350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</row>
    <row r="28" spans="1:39" x14ac:dyDescent="0.3"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</row>
    <row r="29" spans="1:39" x14ac:dyDescent="0.3"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</row>
    <row r="30" spans="1:39" x14ac:dyDescent="0.3"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</row>
    <row r="31" spans="1:39" x14ac:dyDescent="0.3">
      <c r="B31" s="400"/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</row>
    <row r="32" spans="1:39" x14ac:dyDescent="0.3"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</row>
    <row r="33" spans="2:30" x14ac:dyDescent="0.3">
      <c r="B33" s="400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</row>
    <row r="34" spans="2:30" x14ac:dyDescent="0.3"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</row>
    <row r="35" spans="2:30" x14ac:dyDescent="0.3"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</row>
    <row r="36" spans="2:30" x14ac:dyDescent="0.3"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</row>
    <row r="37" spans="2:30" x14ac:dyDescent="0.3"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0"/>
    </row>
    <row r="38" spans="2:30" x14ac:dyDescent="0.3"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</row>
    <row r="39" spans="2:30" x14ac:dyDescent="0.3"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</row>
    <row r="40" spans="2:30" x14ac:dyDescent="0.3"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</row>
    <row r="41" spans="2:30" x14ac:dyDescent="0.3"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</row>
    <row r="42" spans="2:30" x14ac:dyDescent="0.3"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</row>
    <row r="43" spans="2:30" x14ac:dyDescent="0.3"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</row>
    <row r="44" spans="2:30" x14ac:dyDescent="0.3">
      <c r="B44" s="400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</row>
    <row r="45" spans="2:30" x14ac:dyDescent="0.3"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</row>
    <row r="46" spans="2:30" x14ac:dyDescent="0.3">
      <c r="B46" s="400"/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</row>
    <row r="47" spans="2:30" x14ac:dyDescent="0.3">
      <c r="B47" s="400"/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</row>
    <row r="48" spans="2:30" x14ac:dyDescent="0.3"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</row>
    <row r="49" spans="2:30" x14ac:dyDescent="0.3"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  <c r="AC49" s="400"/>
      <c r="AD49" s="400"/>
    </row>
    <row r="50" spans="2:30" x14ac:dyDescent="0.3"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0"/>
    </row>
  </sheetData>
  <sheetProtection selectLockedCells="1" selectUnlockedCells="1"/>
  <mergeCells count="17">
    <mergeCell ref="K4:Q4"/>
    <mergeCell ref="D4:G4"/>
    <mergeCell ref="H4:I4"/>
    <mergeCell ref="N5:N6"/>
    <mergeCell ref="Q5:Q6"/>
    <mergeCell ref="O5:O6"/>
    <mergeCell ref="P5:P6"/>
    <mergeCell ref="B27:R27"/>
    <mergeCell ref="B28:AD50"/>
    <mergeCell ref="L5:L6"/>
    <mergeCell ref="B21:B26"/>
    <mergeCell ref="B10:B12"/>
    <mergeCell ref="B13:B20"/>
    <mergeCell ref="B5:I5"/>
    <mergeCell ref="M5:M6"/>
    <mergeCell ref="K5:K6"/>
    <mergeCell ref="B7:B9"/>
  </mergeCells>
  <phoneticPr fontId="19" type="noConversion"/>
  <conditionalFormatting sqref="K13:O26 K10:P12">
    <cfRule type="cellIs" dxfId="113" priority="22" stopIfTrue="1" operator="lessThanOrEqual">
      <formula>0.7</formula>
    </cfRule>
    <cfRule type="cellIs" dxfId="112" priority="23" stopIfTrue="1" operator="greaterThanOrEqual">
      <formula>0.9</formula>
    </cfRule>
    <cfRule type="cellIs" dxfId="111" priority="24" stopIfTrue="1" operator="between">
      <formula>0.7</formula>
      <formula>0.9</formula>
    </cfRule>
  </conditionalFormatting>
  <conditionalFormatting sqref="K7:Q26">
    <cfRule type="cellIs" dxfId="110" priority="10" operator="greaterThan">
      <formula>0.9</formula>
    </cfRule>
    <cfRule type="cellIs" dxfId="109" priority="11" operator="between">
      <formula>0.7</formula>
      <formula>0.9</formula>
    </cfRule>
    <cfRule type="cellIs" dxfId="108" priority="12" operator="lessThan">
      <formula>0.7</formula>
    </cfRule>
  </conditionalFormatting>
  <conditionalFormatting sqref="I7:I26">
    <cfRule type="cellIs" dxfId="107" priority="1" operator="greaterThanOrEqual">
      <formula>$T$3</formula>
    </cfRule>
    <cfRule type="cellIs" dxfId="106" priority="2" operator="between">
      <formula>$T$2</formula>
      <formula>$T$3</formula>
    </cfRule>
    <cfRule type="cellIs" dxfId="105" priority="3" operator="lessThanOrEqual">
      <formula>$T$2</formula>
    </cfRule>
  </conditionalFormatting>
  <hyperlinks>
    <hyperlink ref="L6" location="'Modelo Comercial'!A1" display="Modelo Comercial"/>
    <hyperlink ref="K5:K6" location="Ventas!A1" display="Ventas"/>
    <hyperlink ref="M5:M6" location="Planta!A1" display="Planta"/>
    <hyperlink ref="L5:L6" location="Compras!A1" display="Compras"/>
    <hyperlink ref="I6" location="'Seguimiento Objetivos '!A1" display="% de Avance"/>
  </hyperlink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8"/>
  <sheetViews>
    <sheetView zoomScale="56" zoomScaleNormal="56" workbookViewId="0">
      <selection activeCell="G8" sqref="G8"/>
    </sheetView>
  </sheetViews>
  <sheetFormatPr baseColWidth="10" defaultRowHeight="14.4" x14ac:dyDescent="0.3"/>
  <cols>
    <col min="1" max="1" width="2.44140625" style="2" customWidth="1"/>
    <col min="2" max="2" width="7" style="2" customWidth="1"/>
    <col min="3" max="3" width="42.33203125" style="2" customWidth="1"/>
    <col min="4" max="4" width="32.109375" style="2" customWidth="1"/>
    <col min="5" max="5" width="13" style="268" customWidth="1"/>
    <col min="6" max="6" width="42.6640625" style="362" customWidth="1"/>
    <col min="7" max="7" width="12.33203125" style="2" customWidth="1"/>
    <col min="8" max="8" width="1.109375" style="2" customWidth="1"/>
    <col min="9" max="15" width="14" style="2" bestFit="1" customWidth="1"/>
    <col min="16" max="20" width="11.5546875" style="2"/>
    <col min="21" max="21" width="2.5546875" style="2" customWidth="1"/>
    <col min="22" max="16384" width="11.5546875" style="2"/>
  </cols>
  <sheetData>
    <row r="1" spans="1:23" ht="29.25" customHeight="1" x14ac:dyDescent="0.3">
      <c r="A1" s="235"/>
      <c r="B1" s="235"/>
      <c r="C1" s="235"/>
      <c r="D1" s="235"/>
      <c r="E1" s="236"/>
      <c r="F1" s="370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7"/>
      <c r="W1" s="349">
        <v>0.7</v>
      </c>
    </row>
    <row r="2" spans="1:23" ht="31.2" x14ac:dyDescent="0.6">
      <c r="A2" s="238"/>
      <c r="B2" s="429"/>
      <c r="C2" s="429"/>
      <c r="D2" s="238"/>
      <c r="E2" s="239"/>
      <c r="F2" s="371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40"/>
      <c r="W2" s="349">
        <v>0.9</v>
      </c>
    </row>
    <row r="3" spans="1:23" ht="18" customHeight="1" thickBot="1" x14ac:dyDescent="0.35">
      <c r="A3" s="241"/>
      <c r="B3" s="241"/>
      <c r="C3" s="241"/>
      <c r="D3" s="241"/>
      <c r="E3" s="242"/>
      <c r="F3" s="372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3"/>
    </row>
    <row r="4" spans="1:23" ht="15" thickBot="1" x14ac:dyDescent="0.35">
      <c r="A4" s="244"/>
      <c r="B4" s="244"/>
      <c r="C4" s="244"/>
      <c r="D4" s="244"/>
      <c r="E4" s="245"/>
      <c r="F4" s="373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6"/>
    </row>
    <row r="5" spans="1:23" ht="29.25" customHeight="1" thickBot="1" x14ac:dyDescent="0.55000000000000004">
      <c r="A5" s="417" t="s">
        <v>117</v>
      </c>
      <c r="B5" s="417"/>
      <c r="C5" s="417"/>
      <c r="D5" s="417"/>
      <c r="E5" s="417"/>
      <c r="F5" s="374"/>
      <c r="G5" s="247"/>
      <c r="H5" s="248"/>
      <c r="I5" s="422" t="s">
        <v>0</v>
      </c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</row>
    <row r="6" spans="1:23" ht="24.75" customHeight="1" thickBot="1" x14ac:dyDescent="0.45">
      <c r="A6" s="249"/>
      <c r="B6" s="250" t="s">
        <v>27</v>
      </c>
      <c r="C6" s="427" t="s">
        <v>118</v>
      </c>
      <c r="D6" s="428"/>
      <c r="E6" s="428"/>
      <c r="F6" s="428"/>
      <c r="G6" s="251"/>
      <c r="H6" s="252"/>
      <c r="I6" s="424" t="s">
        <v>4</v>
      </c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6"/>
    </row>
    <row r="7" spans="1:23" s="259" customFormat="1" ht="27.75" customHeight="1" thickBot="1" x14ac:dyDescent="0.6">
      <c r="A7" s="249"/>
      <c r="B7" s="253" t="s">
        <v>27</v>
      </c>
      <c r="C7" s="293" t="str">
        <f>'Cuadro de Mando'!D6</f>
        <v>Objetivos Generales</v>
      </c>
      <c r="D7" s="293" t="str">
        <f>'Cuadro de Mando'!G6</f>
        <v>Indicador</v>
      </c>
      <c r="E7" s="254" t="s">
        <v>2</v>
      </c>
      <c r="F7" s="375" t="s">
        <v>47</v>
      </c>
      <c r="G7" s="255" t="s">
        <v>3</v>
      </c>
      <c r="H7" s="256"/>
      <c r="I7" s="257" t="s">
        <v>14</v>
      </c>
      <c r="J7" s="258" t="s">
        <v>15</v>
      </c>
      <c r="K7" s="258" t="s">
        <v>16</v>
      </c>
      <c r="L7" s="258" t="s">
        <v>17</v>
      </c>
      <c r="M7" s="258" t="s">
        <v>18</v>
      </c>
      <c r="N7" s="258" t="s">
        <v>19</v>
      </c>
      <c r="O7" s="258" t="s">
        <v>20</v>
      </c>
      <c r="P7" s="258" t="s">
        <v>21</v>
      </c>
      <c r="Q7" s="258" t="s">
        <v>22</v>
      </c>
      <c r="R7" s="258" t="s">
        <v>23</v>
      </c>
      <c r="S7" s="258" t="s">
        <v>24</v>
      </c>
      <c r="T7" s="255" t="s">
        <v>25</v>
      </c>
    </row>
    <row r="8" spans="1:23" ht="43.2" customHeight="1" thickBot="1" x14ac:dyDescent="0.35">
      <c r="A8" s="249"/>
      <c r="B8" s="430" t="s">
        <v>30</v>
      </c>
      <c r="C8" s="292" t="str">
        <f>'Cuadro de Mando'!D7</f>
        <v>Objetivo Financiero 1</v>
      </c>
      <c r="D8" s="292" t="str">
        <f>'Cuadro de Mando'!G7</f>
        <v>Indicador Financiero 1</v>
      </c>
      <c r="E8" s="289" t="str">
        <f>'Cuadro de Mando'!H7</f>
        <v>Meta F 1</v>
      </c>
      <c r="F8" s="289"/>
      <c r="G8" s="525">
        <f ca="1">AVERAGE(I8:T8)</f>
        <v>2.1428571428571428</v>
      </c>
      <c r="H8" s="261"/>
      <c r="I8" s="262">
        <f ca="1">RANDBETWEEN(1,6)</f>
        <v>1</v>
      </c>
      <c r="J8" s="262">
        <f t="shared" ref="J8:O9" ca="1" si="0">RANDBETWEEN(1,6)</f>
        <v>3</v>
      </c>
      <c r="K8" s="262">
        <f t="shared" ca="1" si="0"/>
        <v>3</v>
      </c>
      <c r="L8" s="262">
        <f t="shared" ca="1" si="0"/>
        <v>2</v>
      </c>
      <c r="M8" s="262">
        <f t="shared" ca="1" si="0"/>
        <v>2</v>
      </c>
      <c r="N8" s="262">
        <f t="shared" ca="1" si="0"/>
        <v>3</v>
      </c>
      <c r="O8" s="262">
        <f t="shared" ca="1" si="0"/>
        <v>1</v>
      </c>
      <c r="P8" s="263"/>
      <c r="Q8" s="263"/>
      <c r="R8" s="263"/>
      <c r="S8" s="263"/>
      <c r="T8" s="263"/>
    </row>
    <row r="9" spans="1:23" ht="43.2" customHeight="1" thickBot="1" x14ac:dyDescent="0.35">
      <c r="A9" s="249"/>
      <c r="B9" s="431"/>
      <c r="C9" s="292" t="str">
        <f>'Cuadro de Mando'!D8</f>
        <v>Objetivo Financiero 2</v>
      </c>
      <c r="D9" s="292" t="str">
        <f>'Cuadro de Mando'!G8</f>
        <v>Indicador Financiero 2</v>
      </c>
      <c r="E9" s="289" t="str">
        <f>'Cuadro de Mando'!H8</f>
        <v>Meta F 2</v>
      </c>
      <c r="F9" s="289" t="s">
        <v>248</v>
      </c>
      <c r="G9" s="525">
        <f t="shared" ref="G9:G28" ca="1" si="1">AVERAGE(I9:T9)</f>
        <v>4.7142857142857144</v>
      </c>
      <c r="H9" s="261"/>
      <c r="I9" s="262">
        <f ca="1">RANDBETWEEN(1,6)</f>
        <v>5</v>
      </c>
      <c r="J9" s="262">
        <f t="shared" ca="1" si="0"/>
        <v>3</v>
      </c>
      <c r="K9" s="262">
        <f t="shared" ca="1" si="0"/>
        <v>5</v>
      </c>
      <c r="L9" s="262">
        <f t="shared" ca="1" si="0"/>
        <v>6</v>
      </c>
      <c r="M9" s="262">
        <f t="shared" ca="1" si="0"/>
        <v>5</v>
      </c>
      <c r="N9" s="262">
        <f t="shared" ca="1" si="0"/>
        <v>3</v>
      </c>
      <c r="O9" s="262">
        <f t="shared" ca="1" si="0"/>
        <v>6</v>
      </c>
      <c r="P9" s="263"/>
      <c r="Q9" s="263"/>
      <c r="R9" s="263"/>
      <c r="S9" s="263"/>
      <c r="T9" s="263"/>
    </row>
    <row r="10" spans="1:23" ht="43.2" customHeight="1" thickBot="1" x14ac:dyDescent="0.35">
      <c r="A10" s="249"/>
      <c r="B10" s="431"/>
      <c r="C10" s="292" t="str">
        <f>'Cuadro de Mando'!D9</f>
        <v>Objetivo Financiero 3</v>
      </c>
      <c r="D10" s="292" t="str">
        <f>'Cuadro de Mando'!G9</f>
        <v>Indicador Financiero 3</v>
      </c>
      <c r="E10" s="289" t="str">
        <f>'Cuadro de Mando'!H9</f>
        <v>Meta F 3</v>
      </c>
      <c r="F10" s="289" t="s">
        <v>249</v>
      </c>
      <c r="G10" s="525">
        <f t="shared" ca="1" si="1"/>
        <v>71.428571428571431</v>
      </c>
      <c r="H10" s="261"/>
      <c r="I10" s="263">
        <f ca="1">RANDBETWEEN(60,100)</f>
        <v>66</v>
      </c>
      <c r="J10" s="263">
        <f t="shared" ref="J10:O10" ca="1" si="2">RANDBETWEEN(60,100)</f>
        <v>76</v>
      </c>
      <c r="K10" s="263">
        <f t="shared" ca="1" si="2"/>
        <v>94</v>
      </c>
      <c r="L10" s="263">
        <f t="shared" ca="1" si="2"/>
        <v>64</v>
      </c>
      <c r="M10" s="263">
        <f t="shared" ca="1" si="2"/>
        <v>62</v>
      </c>
      <c r="N10" s="263">
        <f t="shared" ca="1" si="2"/>
        <v>73</v>
      </c>
      <c r="O10" s="263">
        <f t="shared" ca="1" si="2"/>
        <v>65</v>
      </c>
      <c r="P10" s="263"/>
      <c r="Q10" s="263"/>
      <c r="R10" s="263"/>
      <c r="S10" s="263"/>
      <c r="T10" s="263"/>
    </row>
    <row r="11" spans="1:23" ht="43.2" customHeight="1" thickBot="1" x14ac:dyDescent="0.45">
      <c r="A11" s="249"/>
      <c r="B11" s="431" t="s">
        <v>32</v>
      </c>
      <c r="C11" s="292" t="str">
        <f>'Cuadro de Mando'!D10</f>
        <v>Objetivo Clientes 1</v>
      </c>
      <c r="D11" s="292" t="str">
        <f>'Cuadro de Mando'!G10</f>
        <v>Indicador Clientes 1</v>
      </c>
      <c r="E11" s="289" t="str">
        <f>'Cuadro de Mando'!H10</f>
        <v>Meta C 1</v>
      </c>
      <c r="F11" s="289" t="s">
        <v>250</v>
      </c>
      <c r="G11" s="525">
        <f t="shared" ca="1" si="1"/>
        <v>87.142857142857139</v>
      </c>
      <c r="H11" s="259"/>
      <c r="I11" s="266">
        <f ca="1">RANDBETWEEN(70,100)</f>
        <v>83</v>
      </c>
      <c r="J11" s="266">
        <f t="shared" ref="J11:O11" ca="1" si="3">RANDBETWEEN(70,100)</f>
        <v>86</v>
      </c>
      <c r="K11" s="266">
        <f t="shared" ca="1" si="3"/>
        <v>93</v>
      </c>
      <c r="L11" s="266">
        <f t="shared" ca="1" si="3"/>
        <v>95</v>
      </c>
      <c r="M11" s="266">
        <f t="shared" ca="1" si="3"/>
        <v>90</v>
      </c>
      <c r="N11" s="266">
        <f t="shared" ca="1" si="3"/>
        <v>83</v>
      </c>
      <c r="O11" s="266">
        <f t="shared" ca="1" si="3"/>
        <v>80</v>
      </c>
      <c r="P11" s="266" t="s">
        <v>27</v>
      </c>
      <c r="Q11" s="266" t="s">
        <v>27</v>
      </c>
      <c r="R11" s="266" t="s">
        <v>27</v>
      </c>
      <c r="S11" s="266" t="s">
        <v>27</v>
      </c>
      <c r="T11" s="266" t="s">
        <v>27</v>
      </c>
    </row>
    <row r="12" spans="1:23" ht="43.2" customHeight="1" thickBot="1" x14ac:dyDescent="0.45">
      <c r="A12" s="249"/>
      <c r="B12" s="432"/>
      <c r="C12" s="281" t="str">
        <f>'Cuadro de Mando'!D11</f>
        <v>Objetivo Clientes 2</v>
      </c>
      <c r="D12" s="281" t="str">
        <f>'Cuadro de Mando'!G11</f>
        <v>Indicador Clientes 2</v>
      </c>
      <c r="E12" s="289" t="str">
        <f>'Cuadro de Mando'!H11</f>
        <v>Meta C 2</v>
      </c>
      <c r="F12" s="289" t="s">
        <v>251</v>
      </c>
      <c r="G12" s="525">
        <f t="shared" ca="1" si="1"/>
        <v>6.4285714285714288</v>
      </c>
      <c r="H12" s="259"/>
      <c r="I12" s="263">
        <f ca="1">RANDBETWEEN(0,10)</f>
        <v>10</v>
      </c>
      <c r="J12" s="263">
        <f t="shared" ref="J12:O12" ca="1" si="4">RANDBETWEEN(0,10)</f>
        <v>3</v>
      </c>
      <c r="K12" s="263">
        <f t="shared" ca="1" si="4"/>
        <v>0</v>
      </c>
      <c r="L12" s="263">
        <f t="shared" ca="1" si="4"/>
        <v>10</v>
      </c>
      <c r="M12" s="263">
        <f t="shared" ca="1" si="4"/>
        <v>7</v>
      </c>
      <c r="N12" s="263">
        <f t="shared" ca="1" si="4"/>
        <v>6</v>
      </c>
      <c r="O12" s="263">
        <f t="shared" ca="1" si="4"/>
        <v>9</v>
      </c>
      <c r="P12" s="263" t="s">
        <v>27</v>
      </c>
      <c r="Q12" s="263" t="s">
        <v>27</v>
      </c>
      <c r="R12" s="263" t="s">
        <v>27</v>
      </c>
      <c r="S12" s="263" t="s">
        <v>27</v>
      </c>
      <c r="T12" s="263" t="s">
        <v>27</v>
      </c>
    </row>
    <row r="13" spans="1:23" ht="43.2" customHeight="1" thickBot="1" x14ac:dyDescent="0.45">
      <c r="A13" s="249"/>
      <c r="B13" s="432"/>
      <c r="C13" s="265" t="str">
        <f>'Cuadro de Mando'!D12</f>
        <v>Objetivo Clientes 3</v>
      </c>
      <c r="D13" s="265" t="str">
        <f>'Cuadro de Mando'!G12</f>
        <v>Indicador Clientes 3</v>
      </c>
      <c r="E13" s="289" t="str">
        <f>'Cuadro de Mando'!H12</f>
        <v>Meta C 3</v>
      </c>
      <c r="F13" s="289" t="s">
        <v>252</v>
      </c>
      <c r="G13" s="525">
        <f t="shared" ca="1" si="1"/>
        <v>1.7142857142857142</v>
      </c>
      <c r="H13" s="267"/>
      <c r="I13" s="266">
        <f ca="1">RANDBETWEEN(1,5)</f>
        <v>1</v>
      </c>
      <c r="J13" s="266">
        <f t="shared" ref="J13:O13" ca="1" si="5">RANDBETWEEN(1,5)</f>
        <v>2</v>
      </c>
      <c r="K13" s="266">
        <f t="shared" ca="1" si="5"/>
        <v>1</v>
      </c>
      <c r="L13" s="266">
        <f t="shared" ca="1" si="5"/>
        <v>3</v>
      </c>
      <c r="M13" s="266">
        <f t="shared" ca="1" si="5"/>
        <v>2</v>
      </c>
      <c r="N13" s="266">
        <f t="shared" ca="1" si="5"/>
        <v>1</v>
      </c>
      <c r="O13" s="266">
        <f t="shared" ca="1" si="5"/>
        <v>2</v>
      </c>
      <c r="P13" s="263" t="s">
        <v>27</v>
      </c>
      <c r="Q13" s="263" t="s">
        <v>27</v>
      </c>
      <c r="R13" s="263" t="s">
        <v>27</v>
      </c>
      <c r="S13" s="263" t="s">
        <v>27</v>
      </c>
      <c r="T13" s="263" t="s">
        <v>27</v>
      </c>
    </row>
    <row r="14" spans="1:23" ht="43.2" customHeight="1" thickBot="1" x14ac:dyDescent="0.45">
      <c r="A14" s="249"/>
      <c r="B14" s="433" t="s">
        <v>31</v>
      </c>
      <c r="C14" s="265" t="str">
        <f>'Cuadro de Mando'!D13</f>
        <v>Objetivo Procesos 1</v>
      </c>
      <c r="D14" s="265" t="str">
        <f>'Cuadro de Mando'!G13</f>
        <v>Indicador Procesos 1</v>
      </c>
      <c r="E14" s="289" t="str">
        <f>'Cuadro de Mando'!H13</f>
        <v>Meta P 1</v>
      </c>
      <c r="F14" s="289" t="s">
        <v>253</v>
      </c>
      <c r="G14" s="525" t="e">
        <f t="shared" si="1"/>
        <v>#DIV/0!</v>
      </c>
      <c r="H14" s="267"/>
      <c r="I14" s="263"/>
      <c r="J14" s="266"/>
      <c r="K14" s="266"/>
      <c r="L14" s="266"/>
      <c r="M14" s="266"/>
      <c r="N14" s="266"/>
      <c r="O14" s="266"/>
      <c r="P14" s="263"/>
      <c r="Q14" s="263"/>
      <c r="R14" s="263"/>
      <c r="S14" s="263"/>
      <c r="T14" s="263"/>
    </row>
    <row r="15" spans="1:23" ht="43.2" customHeight="1" thickBot="1" x14ac:dyDescent="0.45">
      <c r="A15" s="249"/>
      <c r="B15" s="433"/>
      <c r="C15" s="265" t="str">
        <f>'Cuadro de Mando'!D14</f>
        <v>Objetivo Procesos 2</v>
      </c>
      <c r="D15" s="265" t="str">
        <f>'Cuadro de Mando'!G14</f>
        <v>Indicador Procesos 2</v>
      </c>
      <c r="E15" s="289" t="str">
        <f>'Cuadro de Mando'!H14</f>
        <v>Meta P 2</v>
      </c>
      <c r="F15" s="289" t="s">
        <v>254</v>
      </c>
      <c r="G15" s="525">
        <f t="shared" ca="1" si="1"/>
        <v>5.1428571428571432</v>
      </c>
      <c r="H15" s="259"/>
      <c r="I15" s="263">
        <f ca="1">RANDBETWEEN(10,40)</f>
        <v>36</v>
      </c>
      <c r="J15" s="263">
        <v>0</v>
      </c>
      <c r="K15" s="263">
        <v>0</v>
      </c>
      <c r="L15" s="263">
        <v>0</v>
      </c>
      <c r="M15" s="263">
        <v>0</v>
      </c>
      <c r="N15" s="263">
        <v>0</v>
      </c>
      <c r="O15" s="263">
        <v>0</v>
      </c>
      <c r="P15" s="263" t="s">
        <v>27</v>
      </c>
      <c r="Q15" s="263" t="s">
        <v>27</v>
      </c>
      <c r="R15" s="263" t="s">
        <v>27</v>
      </c>
      <c r="S15" s="263" t="s">
        <v>27</v>
      </c>
      <c r="T15" s="263" t="s">
        <v>27</v>
      </c>
    </row>
    <row r="16" spans="1:23" ht="43.2" customHeight="1" thickBot="1" x14ac:dyDescent="0.45">
      <c r="A16" s="249"/>
      <c r="B16" s="433"/>
      <c r="C16" s="265" t="str">
        <f>'Cuadro de Mando'!D15</f>
        <v>Objetivo Procesos 3</v>
      </c>
      <c r="D16" s="265" t="str">
        <f>'Cuadro de Mando'!G15</f>
        <v>Indicador Procesos 3</v>
      </c>
      <c r="E16" s="289" t="str">
        <f>'Cuadro de Mando'!H15</f>
        <v>Meta P 3</v>
      </c>
      <c r="F16" s="289" t="s">
        <v>255</v>
      </c>
      <c r="G16" s="525">
        <f t="shared" si="1"/>
        <v>11.428571428571429</v>
      </c>
      <c r="H16" s="259"/>
      <c r="I16" s="263">
        <v>10</v>
      </c>
      <c r="J16" s="266">
        <v>10</v>
      </c>
      <c r="K16" s="266">
        <v>15</v>
      </c>
      <c r="L16" s="266">
        <v>20</v>
      </c>
      <c r="M16" s="266">
        <v>10</v>
      </c>
      <c r="N16" s="266">
        <v>5</v>
      </c>
      <c r="O16" s="266">
        <v>10</v>
      </c>
      <c r="P16" s="266"/>
      <c r="Q16" s="266"/>
      <c r="R16" s="266"/>
      <c r="S16" s="266"/>
      <c r="T16" s="266"/>
    </row>
    <row r="17" spans="1:20" ht="43.2" customHeight="1" thickBot="1" x14ac:dyDescent="0.45">
      <c r="A17" s="249"/>
      <c r="B17" s="433"/>
      <c r="C17" s="265" t="str">
        <f>'Cuadro de Mando'!D16</f>
        <v>Objetivo Procesos 4</v>
      </c>
      <c r="D17" s="265" t="str">
        <f>'Cuadro de Mando'!G16</f>
        <v>Indicador Procesos 4</v>
      </c>
      <c r="E17" s="289" t="str">
        <f>'Cuadro de Mando'!H16</f>
        <v>Meta P 4</v>
      </c>
      <c r="F17" s="289" t="s">
        <v>256</v>
      </c>
      <c r="G17" s="525">
        <f t="shared" si="1"/>
        <v>1.0614285714285714</v>
      </c>
      <c r="H17" s="267"/>
      <c r="I17" s="263">
        <v>1</v>
      </c>
      <c r="J17" s="263">
        <v>1.1000000000000001</v>
      </c>
      <c r="K17" s="263">
        <v>1</v>
      </c>
      <c r="L17" s="263">
        <v>1</v>
      </c>
      <c r="M17" s="263">
        <v>1</v>
      </c>
      <c r="N17" s="263">
        <v>1</v>
      </c>
      <c r="O17" s="263">
        <v>1.33</v>
      </c>
      <c r="P17" s="266"/>
      <c r="Q17" s="266"/>
      <c r="R17" s="266"/>
      <c r="S17" s="266"/>
      <c r="T17" s="266"/>
    </row>
    <row r="18" spans="1:20" ht="43.2" customHeight="1" thickBot="1" x14ac:dyDescent="0.45">
      <c r="A18" s="249"/>
      <c r="B18" s="433"/>
      <c r="C18" s="265" t="str">
        <f>'Cuadro de Mando'!D17</f>
        <v>Objetivo Procesos 5</v>
      </c>
      <c r="D18" s="265" t="str">
        <f>'Cuadro de Mando'!G17</f>
        <v>Indicador Procesos 5</v>
      </c>
      <c r="E18" s="289" t="str">
        <f>'Cuadro de Mando'!H17</f>
        <v>Meta P 5</v>
      </c>
      <c r="F18" s="289" t="s">
        <v>257</v>
      </c>
      <c r="G18" s="525">
        <f t="shared" si="1"/>
        <v>8.3299999999999999E-2</v>
      </c>
      <c r="H18" s="259"/>
      <c r="I18" s="263">
        <v>8.3299999999999999E-2</v>
      </c>
      <c r="J18" s="263">
        <v>8.3299999999999999E-2</v>
      </c>
      <c r="K18" s="263">
        <v>8.3299999999999999E-2</v>
      </c>
      <c r="L18" s="263">
        <v>8.3299999999999999E-2</v>
      </c>
      <c r="M18" s="263">
        <v>8.3299999999999999E-2</v>
      </c>
      <c r="N18" s="263">
        <v>8.3299999999999999E-2</v>
      </c>
      <c r="O18" s="263">
        <v>8.3299999999999999E-2</v>
      </c>
      <c r="P18" s="266"/>
      <c r="Q18" s="266"/>
      <c r="R18" s="266"/>
      <c r="S18" s="266"/>
      <c r="T18" s="266"/>
    </row>
    <row r="19" spans="1:20" ht="43.2" customHeight="1" thickBot="1" x14ac:dyDescent="0.45">
      <c r="A19" s="249"/>
      <c r="B19" s="433"/>
      <c r="C19" s="265" t="str">
        <f>'Cuadro de Mando'!D18</f>
        <v>Objetivo Procesos 6</v>
      </c>
      <c r="D19" s="265" t="str">
        <f>'Cuadro de Mando'!G18</f>
        <v>Indicador Procesos 6</v>
      </c>
      <c r="E19" s="289" t="str">
        <f>'Cuadro de Mando'!H18</f>
        <v>Meta P 6</v>
      </c>
      <c r="F19" s="289" t="s">
        <v>258</v>
      </c>
      <c r="G19" s="525">
        <f t="shared" si="1"/>
        <v>0</v>
      </c>
      <c r="H19" s="259"/>
      <c r="I19" s="263">
        <v>0</v>
      </c>
      <c r="J19" s="263">
        <v>0</v>
      </c>
      <c r="K19" s="263">
        <v>0</v>
      </c>
      <c r="L19" s="263">
        <v>0</v>
      </c>
      <c r="M19" s="263">
        <v>0</v>
      </c>
      <c r="N19" s="263">
        <v>0</v>
      </c>
      <c r="O19" s="263">
        <v>0</v>
      </c>
      <c r="P19" s="263"/>
      <c r="Q19" s="263"/>
      <c r="R19" s="263"/>
      <c r="S19" s="263"/>
      <c r="T19" s="263"/>
    </row>
    <row r="20" spans="1:20" ht="43.2" customHeight="1" thickBot="1" x14ac:dyDescent="0.45">
      <c r="A20" s="249"/>
      <c r="B20" s="433"/>
      <c r="C20" s="265" t="str">
        <f>'Cuadro de Mando'!D19</f>
        <v>Objetivo Procesos 7</v>
      </c>
      <c r="D20" s="265" t="str">
        <f>'Cuadro de Mando'!G19</f>
        <v>Indicador Procesos 7</v>
      </c>
      <c r="E20" s="289" t="str">
        <f>'Cuadro de Mando'!H19</f>
        <v>Meta P 7</v>
      </c>
      <c r="F20" s="289" t="s">
        <v>259</v>
      </c>
      <c r="G20" s="525">
        <f t="shared" si="1"/>
        <v>6.4285714285714279E-2</v>
      </c>
      <c r="H20" s="259"/>
      <c r="I20" s="263">
        <v>0.05</v>
      </c>
      <c r="J20" s="263">
        <v>0.05</v>
      </c>
      <c r="K20" s="263">
        <v>0.05</v>
      </c>
      <c r="L20" s="263">
        <v>0.05</v>
      </c>
      <c r="M20" s="263">
        <v>0.05</v>
      </c>
      <c r="N20" s="263">
        <v>0.1</v>
      </c>
      <c r="O20" s="263">
        <v>0.1</v>
      </c>
      <c r="P20" s="263"/>
      <c r="Q20" s="263"/>
      <c r="R20" s="263"/>
      <c r="S20" s="263"/>
      <c r="T20" s="263"/>
    </row>
    <row r="21" spans="1:20" ht="43.2" customHeight="1" thickBot="1" x14ac:dyDescent="0.45">
      <c r="A21" s="249"/>
      <c r="B21" s="433"/>
      <c r="C21" s="265" t="str">
        <f>'Cuadro de Mando'!D20</f>
        <v>Objetivo Procesos 8</v>
      </c>
      <c r="D21" s="265" t="str">
        <f>'Cuadro de Mando'!G20</f>
        <v>Indicador Procesos 8</v>
      </c>
      <c r="E21" s="289" t="str">
        <f>'Cuadro de Mando'!H20</f>
        <v>Meta P 8</v>
      </c>
      <c r="F21" s="289" t="s">
        <v>260</v>
      </c>
      <c r="G21" s="525">
        <f t="shared" si="1"/>
        <v>0.9</v>
      </c>
      <c r="H21" s="259"/>
      <c r="I21" s="263">
        <v>0.9</v>
      </c>
      <c r="J21" s="263">
        <v>0.9</v>
      </c>
      <c r="K21" s="263" t="s">
        <v>27</v>
      </c>
      <c r="L21" s="263" t="s">
        <v>27</v>
      </c>
      <c r="M21" s="263" t="s">
        <v>27</v>
      </c>
      <c r="N21" s="263" t="s">
        <v>27</v>
      </c>
      <c r="O21" s="263" t="s">
        <v>27</v>
      </c>
      <c r="P21" s="263" t="s">
        <v>27</v>
      </c>
      <c r="Q21" s="263" t="s">
        <v>27</v>
      </c>
      <c r="R21" s="263" t="s">
        <v>27</v>
      </c>
      <c r="S21" s="263" t="s">
        <v>27</v>
      </c>
      <c r="T21" s="263" t="s">
        <v>27</v>
      </c>
    </row>
    <row r="22" spans="1:20" ht="43.2" customHeight="1" thickBot="1" x14ac:dyDescent="0.45">
      <c r="A22" s="249"/>
      <c r="B22" s="403" t="s">
        <v>62</v>
      </c>
      <c r="C22" s="265" t="str">
        <f>'Cuadro de Mando'!D21</f>
        <v>Objetivo Aprendizaje 1</v>
      </c>
      <c r="D22" s="265" t="str">
        <f>'Cuadro de Mando'!G21</f>
        <v>Indicador Aprendizaje 1</v>
      </c>
      <c r="E22" s="289" t="str">
        <f>'Cuadro de Mando'!H21</f>
        <v>Meta AC 1</v>
      </c>
      <c r="F22" s="289" t="s">
        <v>261</v>
      </c>
      <c r="G22" s="525">
        <f t="shared" si="1"/>
        <v>0.92</v>
      </c>
      <c r="H22" s="267"/>
      <c r="I22" s="263">
        <v>0.91</v>
      </c>
      <c r="J22" s="263">
        <v>0.93</v>
      </c>
      <c r="K22" s="263" t="s">
        <v>27</v>
      </c>
      <c r="L22" s="263" t="s">
        <v>27</v>
      </c>
      <c r="M22" s="263" t="s">
        <v>27</v>
      </c>
      <c r="N22" s="263" t="s">
        <v>27</v>
      </c>
      <c r="O22" s="263" t="s">
        <v>27</v>
      </c>
      <c r="P22" s="263" t="s">
        <v>27</v>
      </c>
      <c r="Q22" s="263" t="s">
        <v>27</v>
      </c>
      <c r="R22" s="263" t="s">
        <v>27</v>
      </c>
      <c r="S22" s="263" t="s">
        <v>27</v>
      </c>
      <c r="T22" s="263" t="s">
        <v>27</v>
      </c>
    </row>
    <row r="23" spans="1:20" ht="43.2" customHeight="1" thickBot="1" x14ac:dyDescent="0.45">
      <c r="B23" s="403"/>
      <c r="C23" s="265" t="str">
        <f>'Cuadro de Mando'!D22</f>
        <v>Objetivo Aprendizaje 2</v>
      </c>
      <c r="D23" s="265" t="str">
        <f>'Cuadro de Mando'!G22</f>
        <v>Indicador Aprendizaje 2</v>
      </c>
      <c r="E23" s="289" t="str">
        <f>'Cuadro de Mando'!H22</f>
        <v>Meta AC 2</v>
      </c>
      <c r="F23" s="289" t="s">
        <v>262</v>
      </c>
      <c r="G23" s="525">
        <f t="shared" si="1"/>
        <v>0.92</v>
      </c>
      <c r="H23" s="267"/>
      <c r="I23" s="263">
        <v>0.91</v>
      </c>
      <c r="J23" s="263">
        <v>0.93</v>
      </c>
      <c r="K23" s="263" t="s">
        <v>27</v>
      </c>
      <c r="L23" s="263" t="s">
        <v>27</v>
      </c>
      <c r="M23" s="263" t="s">
        <v>27</v>
      </c>
      <c r="N23" s="263" t="s">
        <v>27</v>
      </c>
      <c r="O23" s="263" t="s">
        <v>27</v>
      </c>
      <c r="P23" s="263" t="s">
        <v>27</v>
      </c>
      <c r="Q23" s="263" t="s">
        <v>27</v>
      </c>
      <c r="R23" s="263" t="s">
        <v>27</v>
      </c>
      <c r="S23" s="263" t="s">
        <v>27</v>
      </c>
      <c r="T23" s="263" t="s">
        <v>27</v>
      </c>
    </row>
    <row r="24" spans="1:20" ht="43.2" customHeight="1" thickBot="1" x14ac:dyDescent="0.45">
      <c r="B24" s="403"/>
      <c r="C24" s="265" t="str">
        <f>'Cuadro de Mando'!D23</f>
        <v>Objetivo Aprendizaje 3</v>
      </c>
      <c r="D24" s="265" t="str">
        <f>'Cuadro de Mando'!G23</f>
        <v>Indicador Aprendizaje 3</v>
      </c>
      <c r="E24" s="289" t="str">
        <f>'Cuadro de Mando'!H23</f>
        <v>Meta AC 3</v>
      </c>
      <c r="F24" s="289" t="s">
        <v>263</v>
      </c>
      <c r="G24" s="525">
        <f t="shared" si="1"/>
        <v>0.92</v>
      </c>
      <c r="H24" s="267"/>
      <c r="I24" s="263">
        <v>0.91</v>
      </c>
      <c r="J24" s="263">
        <v>0.93</v>
      </c>
      <c r="K24" s="263" t="s">
        <v>27</v>
      </c>
      <c r="L24" s="263" t="s">
        <v>27</v>
      </c>
      <c r="M24" s="263" t="s">
        <v>27</v>
      </c>
      <c r="N24" s="263" t="s">
        <v>27</v>
      </c>
      <c r="O24" s="263" t="s">
        <v>27</v>
      </c>
      <c r="P24" s="263" t="s">
        <v>27</v>
      </c>
      <c r="Q24" s="263" t="s">
        <v>27</v>
      </c>
      <c r="R24" s="263" t="s">
        <v>27</v>
      </c>
      <c r="S24" s="263" t="s">
        <v>27</v>
      </c>
      <c r="T24" s="263" t="s">
        <v>27</v>
      </c>
    </row>
    <row r="25" spans="1:20" ht="43.2" customHeight="1" thickBot="1" x14ac:dyDescent="0.45">
      <c r="B25" s="403"/>
      <c r="C25" s="265" t="str">
        <f>'Cuadro de Mando'!D24</f>
        <v>Objetivo Aprendizaje 4</v>
      </c>
      <c r="D25" s="265" t="str">
        <f>'Cuadro de Mando'!G24</f>
        <v>Indicador Aprendizaje 4</v>
      </c>
      <c r="E25" s="289" t="str">
        <f>'Cuadro de Mando'!H24</f>
        <v>Meta AC 4</v>
      </c>
      <c r="F25" s="289" t="s">
        <v>264</v>
      </c>
      <c r="G25" s="525">
        <f t="shared" si="1"/>
        <v>0.92</v>
      </c>
      <c r="H25" s="267"/>
      <c r="I25" s="263">
        <v>0.91</v>
      </c>
      <c r="J25" s="263">
        <v>0.93</v>
      </c>
      <c r="K25" s="263" t="s">
        <v>27</v>
      </c>
      <c r="L25" s="263" t="s">
        <v>27</v>
      </c>
      <c r="M25" s="263" t="s">
        <v>27</v>
      </c>
      <c r="N25" s="263" t="s">
        <v>27</v>
      </c>
      <c r="O25" s="263" t="s">
        <v>27</v>
      </c>
      <c r="P25" s="263" t="s">
        <v>27</v>
      </c>
      <c r="Q25" s="263" t="s">
        <v>27</v>
      </c>
      <c r="R25" s="263" t="s">
        <v>27</v>
      </c>
      <c r="S25" s="263" t="s">
        <v>27</v>
      </c>
      <c r="T25" s="263" t="s">
        <v>27</v>
      </c>
    </row>
    <row r="26" spans="1:20" ht="43.2" customHeight="1" thickBot="1" x14ac:dyDescent="0.45">
      <c r="B26" s="403"/>
      <c r="C26" s="265" t="str">
        <f>'Cuadro de Mando'!D25</f>
        <v>Objetivo Aprendizaje 5</v>
      </c>
      <c r="D26" s="265" t="str">
        <f>'Cuadro de Mando'!G25</f>
        <v>Indicador Aprendizaje 5</v>
      </c>
      <c r="E26" s="289" t="str">
        <f>'Cuadro de Mando'!H25</f>
        <v>Meta AC 5</v>
      </c>
      <c r="F26" s="289" t="s">
        <v>265</v>
      </c>
      <c r="G26" s="525">
        <f t="shared" si="1"/>
        <v>0.92</v>
      </c>
      <c r="H26" s="267"/>
      <c r="I26" s="263">
        <v>0.91</v>
      </c>
      <c r="J26" s="263">
        <v>0.93</v>
      </c>
      <c r="K26" s="263" t="s">
        <v>27</v>
      </c>
      <c r="L26" s="263" t="s">
        <v>27</v>
      </c>
      <c r="M26" s="263" t="s">
        <v>27</v>
      </c>
      <c r="N26" s="263" t="s">
        <v>27</v>
      </c>
      <c r="O26" s="263" t="s">
        <v>27</v>
      </c>
      <c r="P26" s="263" t="s">
        <v>27</v>
      </c>
      <c r="Q26" s="263" t="s">
        <v>27</v>
      </c>
      <c r="R26" s="263" t="s">
        <v>27</v>
      </c>
      <c r="S26" s="263" t="s">
        <v>27</v>
      </c>
      <c r="T26" s="263" t="s">
        <v>27</v>
      </c>
    </row>
    <row r="27" spans="1:20" ht="43.2" customHeight="1" thickBot="1" x14ac:dyDescent="0.45">
      <c r="B27" s="403"/>
      <c r="C27" s="434" t="str">
        <f>'Cuadro de Mando'!D26</f>
        <v>Objetivo Aprendizaje 6</v>
      </c>
      <c r="D27" s="265" t="str">
        <f>'Cuadro de Mando'!G26</f>
        <v>Indicador Aprendizaje 6</v>
      </c>
      <c r="E27" s="289" t="str">
        <f>'Cuadro de Mando'!H26</f>
        <v>Meta AC 6</v>
      </c>
      <c r="F27" s="289" t="s">
        <v>266</v>
      </c>
      <c r="G27" s="525">
        <f t="shared" si="1"/>
        <v>0.92</v>
      </c>
      <c r="H27" s="267"/>
      <c r="I27" s="263">
        <v>0.91</v>
      </c>
      <c r="J27" s="263">
        <v>0.93</v>
      </c>
      <c r="K27" s="263" t="s">
        <v>27</v>
      </c>
      <c r="L27" s="263" t="s">
        <v>27</v>
      </c>
      <c r="M27" s="263" t="s">
        <v>27</v>
      </c>
      <c r="N27" s="263" t="s">
        <v>27</v>
      </c>
      <c r="O27" s="263" t="s">
        <v>27</v>
      </c>
      <c r="P27" s="263" t="s">
        <v>27</v>
      </c>
      <c r="Q27" s="263" t="s">
        <v>27</v>
      </c>
      <c r="R27" s="263" t="s">
        <v>27</v>
      </c>
      <c r="S27" s="263" t="s">
        <v>27</v>
      </c>
      <c r="T27" s="263" t="s">
        <v>27</v>
      </c>
    </row>
    <row r="28" spans="1:20" ht="43.2" customHeight="1" thickBot="1" x14ac:dyDescent="0.45">
      <c r="C28" s="435"/>
      <c r="D28" s="265" t="s">
        <v>115</v>
      </c>
      <c r="E28" s="289">
        <f>'Cuadro de Mando'!H27</f>
        <v>0</v>
      </c>
      <c r="F28" s="289" t="s">
        <v>267</v>
      </c>
      <c r="G28" s="525">
        <f t="shared" si="1"/>
        <v>0.92</v>
      </c>
      <c r="H28" s="267"/>
      <c r="I28" s="263">
        <v>0.91</v>
      </c>
      <c r="J28" s="263">
        <v>0.93</v>
      </c>
      <c r="K28" s="263" t="s">
        <v>27</v>
      </c>
      <c r="L28" s="263" t="s">
        <v>27</v>
      </c>
      <c r="M28" s="263" t="s">
        <v>27</v>
      </c>
      <c r="N28" s="263" t="s">
        <v>27</v>
      </c>
      <c r="O28" s="263" t="s">
        <v>27</v>
      </c>
      <c r="P28" s="263" t="s">
        <v>27</v>
      </c>
      <c r="Q28" s="263" t="s">
        <v>27</v>
      </c>
      <c r="R28" s="263" t="s">
        <v>27</v>
      </c>
      <c r="S28" s="263" t="s">
        <v>27</v>
      </c>
      <c r="T28" s="263" t="s">
        <v>27</v>
      </c>
    </row>
  </sheetData>
  <sheetProtection selectLockedCells="1" selectUnlockedCells="1"/>
  <mergeCells count="10">
    <mergeCell ref="B8:B10"/>
    <mergeCell ref="B22:B27"/>
    <mergeCell ref="B11:B13"/>
    <mergeCell ref="B14:B21"/>
    <mergeCell ref="C27:C28"/>
    <mergeCell ref="I5:T5"/>
    <mergeCell ref="I6:T6"/>
    <mergeCell ref="C6:F6"/>
    <mergeCell ref="A5:E5"/>
    <mergeCell ref="B2:C2"/>
  </mergeCells>
  <phoneticPr fontId="19" type="noConversion"/>
  <conditionalFormatting sqref="H25:U26 J20 J15:J18 H15:H18 H20 J22:U27 J28:T28 H22:H28 K15:U20">
    <cfRule type="colorScale" priority="205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H25:U26 J21:U21 H19 H21:H28">
    <cfRule type="colorScale" priority="196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H25:U26">
    <cfRule type="colorScale" priority="169">
      <colorScale>
        <cfvo type="num" val="1.5"/>
        <cfvo type="num" val="1.6"/>
        <cfvo type="num" val="1.8"/>
        <color rgb="FF00B050"/>
        <color rgb="FFFFFF00"/>
        <color rgb="FFFF0000"/>
      </colorScale>
    </cfRule>
  </conditionalFormatting>
  <conditionalFormatting sqref="H24:H26 H25:U26">
    <cfRule type="colorScale" priority="167">
      <colorScale>
        <cfvo type="num" val="6.5"/>
        <cfvo type="num" val="7"/>
        <cfvo type="num" val="8"/>
        <color rgb="FF00B050"/>
        <color rgb="FFFFFF00"/>
        <color rgb="FFFF0000"/>
      </colorScale>
    </cfRule>
  </conditionalFormatting>
  <conditionalFormatting sqref="I22:T28">
    <cfRule type="colorScale" priority="149">
      <colorScale>
        <cfvo type="num" val="0.7"/>
        <cfvo type="num" val="0.71"/>
        <cfvo type="num" val="0.83"/>
        <color rgb="FFFF0000"/>
        <color rgb="FFFFFF00"/>
        <color rgb="FF00B050"/>
      </colorScale>
    </cfRule>
  </conditionalFormatting>
  <conditionalFormatting sqref="H24:H25 H25:U26">
    <cfRule type="colorScale" priority="148">
      <colorScale>
        <cfvo type="num" val="70"/>
        <cfvo type="num" val="71"/>
        <cfvo type="num" val="83"/>
        <color rgb="FFFF0000"/>
        <color rgb="FFFFFF00"/>
        <color rgb="FF00B050"/>
      </colorScale>
    </cfRule>
  </conditionalFormatting>
  <conditionalFormatting sqref="I12:T12">
    <cfRule type="colorScale" priority="70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H17:T17">
    <cfRule type="cellIs" dxfId="104" priority="61" stopIfTrue="1" operator="greaterThan">
      <formula>17</formula>
    </cfRule>
    <cfRule type="cellIs" dxfId="103" priority="62" stopIfTrue="1" operator="between">
      <formula>$E$17</formula>
      <formula>20</formula>
    </cfRule>
    <cfRule type="cellIs" dxfId="102" priority="63" stopIfTrue="1" operator="lessThan">
      <formula>$E$17</formula>
    </cfRule>
  </conditionalFormatting>
  <conditionalFormatting sqref="H9:T9 I8:T8">
    <cfRule type="cellIs" dxfId="101" priority="64" stopIfTrue="1" operator="lessThan">
      <formula>0.25</formula>
    </cfRule>
    <cfRule type="cellIs" dxfId="100" priority="65" stopIfTrue="1" operator="between">
      <formula>0.25</formula>
      <formula>0.35</formula>
    </cfRule>
    <cfRule type="cellIs" dxfId="99" priority="66" stopIfTrue="1" operator="greaterThan">
      <formula>0.35</formula>
    </cfRule>
  </conditionalFormatting>
  <conditionalFormatting sqref="H10:T10">
    <cfRule type="cellIs" dxfId="98" priority="58" stopIfTrue="1" operator="greaterThanOrEqual">
      <formula>$E$10</formula>
    </cfRule>
    <cfRule type="cellIs" dxfId="97" priority="59" stopIfTrue="1" operator="between">
      <formula>0.1</formula>
      <formula>0.15</formula>
    </cfRule>
    <cfRule type="cellIs" dxfId="96" priority="60" stopIfTrue="1" operator="lessThan">
      <formula>0.1</formula>
    </cfRule>
  </conditionalFormatting>
  <conditionalFormatting sqref="I8:I12 J8:S8 I14:I16 J9:O12">
    <cfRule type="cellIs" dxfId="95" priority="55" stopIfTrue="1" operator="lessThan">
      <formula>0.7</formula>
    </cfRule>
    <cfRule type="cellIs" dxfId="94" priority="56" stopIfTrue="1" operator="between">
      <formula>0.7</formula>
      <formula>0.9</formula>
    </cfRule>
    <cfRule type="cellIs" dxfId="93" priority="57" stopIfTrue="1" operator="greaterThan">
      <formula>0.9</formula>
    </cfRule>
  </conditionalFormatting>
  <conditionalFormatting sqref="I8:I12 J8:S8 I14:I16 J9:O12">
    <cfRule type="cellIs" dxfId="92" priority="52" stopIfTrue="1" operator="lessThanOrEqual">
      <formula>30</formula>
    </cfRule>
    <cfRule type="cellIs" dxfId="91" priority="53" stopIfTrue="1" operator="between">
      <formula>30</formula>
      <formula>45</formula>
    </cfRule>
    <cfRule type="cellIs" dxfId="90" priority="54" stopIfTrue="1" operator="greaterThanOrEqual">
      <formula>45</formula>
    </cfRule>
  </conditionalFormatting>
  <conditionalFormatting sqref="I8:I12 J8:S8 I14:I16 J9:O12">
    <cfRule type="cellIs" dxfId="89" priority="51" stopIfTrue="1" operator="greaterThan">
      <formula>30</formula>
    </cfRule>
  </conditionalFormatting>
  <conditionalFormatting sqref="I8:I12 J8:S8 I14:I16 J9:O12">
    <cfRule type="cellIs" dxfId="88" priority="49" stopIfTrue="1" operator="lessThan">
      <formula>15</formula>
    </cfRule>
    <cfRule type="cellIs" dxfId="87" priority="50" stopIfTrue="1" operator="between">
      <formula>15</formula>
      <formula>30</formula>
    </cfRule>
  </conditionalFormatting>
  <conditionalFormatting sqref="H25:U26 J19 H15:H28">
    <cfRule type="colorScale" priority="214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I13:O13">
    <cfRule type="cellIs" dxfId="86" priority="43" stopIfTrue="1" operator="lessThan">
      <formula>0.7</formula>
    </cfRule>
    <cfRule type="cellIs" dxfId="85" priority="44" stopIfTrue="1" operator="between">
      <formula>0.7</formula>
      <formula>0.9</formula>
    </cfRule>
    <cfRule type="cellIs" dxfId="84" priority="45" stopIfTrue="1" operator="greaterThan">
      <formula>0.9</formula>
    </cfRule>
  </conditionalFormatting>
  <conditionalFormatting sqref="I13:O13">
    <cfRule type="cellIs" dxfId="83" priority="40" stopIfTrue="1" operator="lessThanOrEqual">
      <formula>30</formula>
    </cfRule>
    <cfRule type="cellIs" dxfId="82" priority="41" stopIfTrue="1" operator="between">
      <formula>30</formula>
      <formula>45</formula>
    </cfRule>
    <cfRule type="cellIs" dxfId="81" priority="42" stopIfTrue="1" operator="greaterThanOrEqual">
      <formula>45</formula>
    </cfRule>
  </conditionalFormatting>
  <conditionalFormatting sqref="I13:O13">
    <cfRule type="cellIs" dxfId="80" priority="39" stopIfTrue="1" operator="greaterThan">
      <formula>30</formula>
    </cfRule>
  </conditionalFormatting>
  <conditionalFormatting sqref="I13:O13">
    <cfRule type="cellIs" dxfId="79" priority="37" stopIfTrue="1" operator="lessThan">
      <formula>15</formula>
    </cfRule>
    <cfRule type="cellIs" dxfId="78" priority="38" stopIfTrue="1" operator="between">
      <formula>15</formula>
      <formula>30</formula>
    </cfRule>
  </conditionalFormatting>
  <conditionalFormatting sqref="G8:G28">
    <cfRule type="cellIs" dxfId="77" priority="4" operator="greaterThanOrEqual">
      <formula>$W$2</formula>
    </cfRule>
    <cfRule type="cellIs" dxfId="76" priority="5" operator="between">
      <formula>$W$1</formula>
      <formula>$W$2</formula>
    </cfRule>
    <cfRule type="cellIs" dxfId="75" priority="6" operator="lessThanOrEqual">
      <formula>$W$1</formula>
    </cfRule>
  </conditionalFormatting>
  <pageMargins left="0.18" right="0.3" top="0.74803149606299213" bottom="0.74803149606299213" header="0.31496062992125984" footer="0.31496062992125984"/>
  <pageSetup scale="5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9"/>
  <sheetViews>
    <sheetView zoomScale="63" zoomScaleNormal="63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baseColWidth="10" defaultColWidth="11.44140625" defaultRowHeight="14.4" x14ac:dyDescent="0.3"/>
  <cols>
    <col min="1" max="1" width="5.44140625" style="93" customWidth="1"/>
    <col min="2" max="2" width="32.109375" style="188" customWidth="1"/>
    <col min="3" max="3" width="30.6640625" style="183" customWidth="1"/>
    <col min="4" max="4" width="14.33203125" style="183" customWidth="1"/>
    <col min="5" max="5" width="14.6640625" style="189" hidden="1" customWidth="1"/>
    <col min="6" max="6" width="3.109375" style="183" customWidth="1"/>
    <col min="7" max="7" width="35.44140625" style="183" customWidth="1"/>
    <col min="8" max="8" width="22.6640625" style="183" customWidth="1"/>
    <col min="9" max="9" width="13.5546875" style="183" hidden="1" customWidth="1"/>
    <col min="10" max="10" width="11.44140625" style="189"/>
    <col min="11" max="11" width="18.88671875" style="183" customWidth="1"/>
    <col min="12" max="12" width="2.6640625" style="183" customWidth="1"/>
    <col min="13" max="13" width="32.5546875" style="183" customWidth="1"/>
    <col min="14" max="14" width="29.33203125" style="183" customWidth="1"/>
    <col min="15" max="15" width="14" style="183" hidden="1" customWidth="1"/>
    <col min="16" max="16" width="11.44140625" style="183"/>
    <col min="17" max="17" width="20.5546875" style="183" customWidth="1"/>
    <col min="18" max="18" width="3.109375" style="183" customWidth="1"/>
    <col min="19" max="19" width="34.6640625" style="183" customWidth="1"/>
    <col min="20" max="20" width="23" style="183" customWidth="1"/>
    <col min="21" max="21" width="15.109375" style="183" hidden="1" customWidth="1"/>
    <col min="22" max="22" width="11.44140625" style="183"/>
    <col min="23" max="23" width="19.33203125" style="183" customWidth="1"/>
    <col min="24" max="24" width="3.5546875" style="183" customWidth="1"/>
    <col min="25" max="25" width="31.5546875" style="183" customWidth="1"/>
    <col min="26" max="26" width="21.88671875" style="183" customWidth="1"/>
    <col min="27" max="27" width="14.33203125" style="183" hidden="1" customWidth="1"/>
    <col min="28" max="28" width="11.6640625" style="183" customWidth="1"/>
    <col min="29" max="29" width="19.44140625" style="183" customWidth="1"/>
    <col min="30" max="30" width="3.33203125" style="183" customWidth="1"/>
    <col min="31" max="31" width="27.88671875" style="183" customWidth="1"/>
    <col min="32" max="32" width="20.44140625" style="183" customWidth="1"/>
    <col min="33" max="33" width="16.109375" style="183" hidden="1" customWidth="1"/>
    <col min="34" max="34" width="11.44140625" style="183"/>
    <col min="35" max="35" width="20.44140625" style="183" customWidth="1"/>
    <col min="36" max="36" width="3.109375" style="183" customWidth="1"/>
    <col min="37" max="37" width="27.88671875" style="183" customWidth="1"/>
    <col min="38" max="38" width="22.109375" style="183" customWidth="1"/>
    <col min="39" max="39" width="15.44140625" style="183" hidden="1" customWidth="1"/>
    <col min="40" max="40" width="12.33203125" style="183" customWidth="1"/>
    <col min="41" max="41" width="19.6640625" style="183" customWidth="1"/>
    <col min="42" max="42" width="2.5546875" style="183" customWidth="1"/>
    <col min="43" max="43" width="32.109375" style="183" customWidth="1"/>
    <col min="44" max="44" width="22.5546875" style="183" customWidth="1"/>
    <col min="45" max="45" width="17.109375" style="183" hidden="1" customWidth="1"/>
    <col min="46" max="46" width="11.44140625" style="183"/>
    <col min="47" max="47" width="20.109375" style="183" customWidth="1"/>
    <col min="48" max="48" width="2.5546875" style="183" customWidth="1"/>
    <col min="49" max="16384" width="11.44140625" style="183"/>
  </cols>
  <sheetData>
    <row r="2" spans="1:48" ht="25.2" customHeight="1" thickBot="1" x14ac:dyDescent="0.35"/>
    <row r="3" spans="1:48" ht="31.2" thickTop="1" thickBot="1" x14ac:dyDescent="0.55000000000000004">
      <c r="A3" s="436" t="s">
        <v>5</v>
      </c>
      <c r="B3" s="437"/>
      <c r="C3" s="437"/>
      <c r="D3" s="437"/>
      <c r="E3" s="437"/>
      <c r="F3" s="437"/>
      <c r="G3" s="437"/>
      <c r="H3" s="215"/>
      <c r="I3" s="215"/>
      <c r="J3" s="216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</row>
    <row r="4" spans="1:48" s="184" customFormat="1" ht="34.799999999999997" thickTop="1" thickBot="1" x14ac:dyDescent="0.35">
      <c r="A4" s="445" t="s">
        <v>64</v>
      </c>
      <c r="B4" s="446"/>
      <c r="C4" s="446"/>
      <c r="D4" s="446"/>
      <c r="E4" s="447"/>
      <c r="F4" s="448"/>
      <c r="G4" s="449" t="s">
        <v>65</v>
      </c>
      <c r="H4" s="450"/>
      <c r="I4" s="450"/>
      <c r="J4" s="450"/>
      <c r="K4" s="451"/>
      <c r="L4" s="217"/>
      <c r="M4" s="442" t="s">
        <v>65</v>
      </c>
      <c r="N4" s="442"/>
      <c r="O4" s="442"/>
      <c r="P4" s="442"/>
      <c r="Q4" s="443"/>
      <c r="R4" s="217"/>
      <c r="S4" s="442" t="s">
        <v>65</v>
      </c>
      <c r="T4" s="442"/>
      <c r="U4" s="442"/>
      <c r="V4" s="442"/>
      <c r="W4" s="443"/>
      <c r="X4" s="217"/>
      <c r="Y4" s="442" t="s">
        <v>65</v>
      </c>
      <c r="Z4" s="442"/>
      <c r="AA4" s="442"/>
      <c r="AB4" s="442"/>
      <c r="AC4" s="443"/>
      <c r="AD4" s="217"/>
      <c r="AE4" s="442" t="s">
        <v>65</v>
      </c>
      <c r="AF4" s="442"/>
      <c r="AG4" s="442"/>
      <c r="AH4" s="442"/>
      <c r="AI4" s="443"/>
      <c r="AJ4" s="217"/>
      <c r="AK4" s="442" t="s">
        <v>65</v>
      </c>
      <c r="AL4" s="442"/>
      <c r="AM4" s="442"/>
      <c r="AN4" s="442"/>
      <c r="AO4" s="443"/>
      <c r="AP4" s="217"/>
      <c r="AQ4" s="442" t="s">
        <v>65</v>
      </c>
      <c r="AR4" s="442"/>
      <c r="AS4" s="442"/>
      <c r="AT4" s="442"/>
      <c r="AU4" s="443"/>
      <c r="AV4" s="217"/>
    </row>
    <row r="5" spans="1:48" s="184" customFormat="1" ht="34.799999999999997" thickTop="1" thickBot="1" x14ac:dyDescent="0.35">
      <c r="A5" s="444" t="s">
        <v>37</v>
      </c>
      <c r="B5" s="442"/>
      <c r="C5" s="442"/>
      <c r="D5" s="442"/>
      <c r="E5" s="443"/>
      <c r="F5" s="448"/>
      <c r="G5" s="442" t="s">
        <v>69</v>
      </c>
      <c r="H5" s="442"/>
      <c r="I5" s="442"/>
      <c r="J5" s="442"/>
      <c r="K5" s="443"/>
      <c r="L5" s="218"/>
      <c r="M5" s="442" t="s">
        <v>70</v>
      </c>
      <c r="N5" s="442"/>
      <c r="O5" s="442"/>
      <c r="P5" s="442"/>
      <c r="Q5" s="443"/>
      <c r="R5" s="218"/>
      <c r="S5" s="442" t="s">
        <v>49</v>
      </c>
      <c r="T5" s="442"/>
      <c r="U5" s="442"/>
      <c r="V5" s="442"/>
      <c r="W5" s="443"/>
      <c r="X5" s="218"/>
      <c r="Y5" s="442" t="s">
        <v>71</v>
      </c>
      <c r="Z5" s="442"/>
      <c r="AA5" s="442"/>
      <c r="AB5" s="442"/>
      <c r="AC5" s="443"/>
      <c r="AD5" s="218"/>
      <c r="AE5" s="442" t="s">
        <v>72</v>
      </c>
      <c r="AF5" s="442"/>
      <c r="AG5" s="442"/>
      <c r="AH5" s="442"/>
      <c r="AI5" s="443"/>
      <c r="AJ5" s="218"/>
      <c r="AK5" s="442" t="s">
        <v>73</v>
      </c>
      <c r="AL5" s="442"/>
      <c r="AM5" s="442"/>
      <c r="AN5" s="442"/>
      <c r="AO5" s="443"/>
      <c r="AP5" s="218"/>
      <c r="AQ5" s="442" t="s">
        <v>74</v>
      </c>
      <c r="AR5" s="442"/>
      <c r="AS5" s="442"/>
      <c r="AT5" s="442"/>
      <c r="AU5" s="443"/>
      <c r="AV5" s="218"/>
    </row>
    <row r="6" spans="1:48" s="185" customFormat="1" ht="49.5" customHeight="1" thickTop="1" thickBot="1" x14ac:dyDescent="0.45">
      <c r="A6" s="219" t="s">
        <v>27</v>
      </c>
      <c r="B6" s="220" t="str">
        <f>'Cuadro de Mando'!D6</f>
        <v>Objetivos Generales</v>
      </c>
      <c r="C6" s="221" t="str">
        <f>'Cuadro de Mando'!G6</f>
        <v>Indicador</v>
      </c>
      <c r="D6" s="222" t="s">
        <v>2</v>
      </c>
      <c r="E6" s="222" t="s">
        <v>2</v>
      </c>
      <c r="F6" s="448"/>
      <c r="G6" s="222" t="s">
        <v>119</v>
      </c>
      <c r="H6" s="222" t="s">
        <v>67</v>
      </c>
      <c r="I6" s="222" t="s">
        <v>29</v>
      </c>
      <c r="J6" s="222" t="s">
        <v>2</v>
      </c>
      <c r="K6" s="222" t="s">
        <v>68</v>
      </c>
      <c r="L6" s="223"/>
      <c r="M6" s="222" t="s">
        <v>119</v>
      </c>
      <c r="N6" s="222" t="s">
        <v>67</v>
      </c>
      <c r="O6" s="222" t="s">
        <v>29</v>
      </c>
      <c r="P6" s="222" t="s">
        <v>2</v>
      </c>
      <c r="Q6" s="222" t="s">
        <v>68</v>
      </c>
      <c r="R6" s="223"/>
      <c r="S6" s="222" t="s">
        <v>119</v>
      </c>
      <c r="T6" s="222" t="s">
        <v>67</v>
      </c>
      <c r="U6" s="222" t="s">
        <v>29</v>
      </c>
      <c r="V6" s="222" t="s">
        <v>2</v>
      </c>
      <c r="W6" s="222" t="s">
        <v>68</v>
      </c>
      <c r="X6" s="223"/>
      <c r="Y6" s="222" t="s">
        <v>66</v>
      </c>
      <c r="Z6" s="222" t="s">
        <v>67</v>
      </c>
      <c r="AA6" s="222" t="s">
        <v>29</v>
      </c>
      <c r="AB6" s="222" t="s">
        <v>2</v>
      </c>
      <c r="AC6" s="222" t="s">
        <v>68</v>
      </c>
      <c r="AD6" s="223"/>
      <c r="AE6" s="222" t="s">
        <v>66</v>
      </c>
      <c r="AF6" s="222" t="s">
        <v>67</v>
      </c>
      <c r="AG6" s="222" t="s">
        <v>29</v>
      </c>
      <c r="AH6" s="222" t="s">
        <v>2</v>
      </c>
      <c r="AI6" s="222" t="s">
        <v>68</v>
      </c>
      <c r="AJ6" s="223"/>
      <c r="AK6" s="222" t="s">
        <v>120</v>
      </c>
      <c r="AL6" s="222" t="s">
        <v>67</v>
      </c>
      <c r="AM6" s="222" t="s">
        <v>29</v>
      </c>
      <c r="AN6" s="222" t="s">
        <v>2</v>
      </c>
      <c r="AO6" s="222" t="s">
        <v>68</v>
      </c>
      <c r="AP6" s="223"/>
      <c r="AQ6" s="222" t="s">
        <v>66</v>
      </c>
      <c r="AR6" s="222" t="s">
        <v>67</v>
      </c>
      <c r="AS6" s="222" t="s">
        <v>29</v>
      </c>
      <c r="AT6" s="222" t="s">
        <v>2</v>
      </c>
      <c r="AU6" s="222" t="s">
        <v>68</v>
      </c>
      <c r="AV6" s="223"/>
    </row>
    <row r="7" spans="1:48" s="185" customFormat="1" ht="91.5" customHeight="1" thickTop="1" thickBot="1" x14ac:dyDescent="0.45">
      <c r="A7" s="440" t="s">
        <v>27</v>
      </c>
      <c r="B7" s="220" t="str">
        <f>'Cuadro de Mando'!D7</f>
        <v>Objetivo Financiero 1</v>
      </c>
      <c r="C7" s="221" t="str">
        <f>'Cuadro de Mando'!G7</f>
        <v>Indicador Financiero 1</v>
      </c>
      <c r="D7" s="220" t="str">
        <f>'Cuadro de Mando'!H7</f>
        <v>Meta F 1</v>
      </c>
      <c r="E7" s="220">
        <f ca="1">'Cuadro de Mando'!I7</f>
        <v>2.1428571428571428</v>
      </c>
      <c r="F7" s="448"/>
      <c r="G7" s="526" t="s">
        <v>202</v>
      </c>
      <c r="H7" s="526" t="s">
        <v>206</v>
      </c>
      <c r="I7" s="224"/>
      <c r="J7" s="526" t="s">
        <v>182</v>
      </c>
      <c r="K7" s="224"/>
      <c r="L7" s="355"/>
      <c r="M7" s="526" t="s">
        <v>202</v>
      </c>
      <c r="N7" s="526" t="s">
        <v>206</v>
      </c>
      <c r="O7" s="224"/>
      <c r="P7" s="526" t="s">
        <v>182</v>
      </c>
      <c r="Q7" s="225"/>
      <c r="R7" s="355"/>
      <c r="S7" s="526" t="s">
        <v>202</v>
      </c>
      <c r="T7" s="526" t="s">
        <v>206</v>
      </c>
      <c r="U7" s="224"/>
      <c r="V7" s="526" t="s">
        <v>182</v>
      </c>
      <c r="W7" s="225"/>
      <c r="X7" s="355"/>
      <c r="Y7" s="526" t="s">
        <v>202</v>
      </c>
      <c r="Z7" s="526" t="s">
        <v>206</v>
      </c>
      <c r="AA7" s="224"/>
      <c r="AB7" s="526" t="s">
        <v>182</v>
      </c>
      <c r="AC7" s="225"/>
      <c r="AD7" s="355"/>
      <c r="AE7" s="526" t="s">
        <v>202</v>
      </c>
      <c r="AF7" s="526" t="s">
        <v>206</v>
      </c>
      <c r="AG7" s="224"/>
      <c r="AH7" s="526" t="s">
        <v>182</v>
      </c>
      <c r="AI7" s="225"/>
      <c r="AJ7" s="355"/>
      <c r="AK7" s="526" t="s">
        <v>202</v>
      </c>
      <c r="AL7" s="526" t="s">
        <v>206</v>
      </c>
      <c r="AM7" s="224"/>
      <c r="AN7" s="526" t="s">
        <v>182</v>
      </c>
      <c r="AO7" s="225"/>
      <c r="AP7" s="355"/>
      <c r="AQ7" s="526" t="s">
        <v>202</v>
      </c>
      <c r="AR7" s="526" t="s">
        <v>206</v>
      </c>
      <c r="AS7" s="224"/>
      <c r="AT7" s="526" t="s">
        <v>182</v>
      </c>
      <c r="AU7" s="225"/>
      <c r="AV7" s="223"/>
    </row>
    <row r="8" spans="1:48" s="185" customFormat="1" ht="93" customHeight="1" thickTop="1" thickBot="1" x14ac:dyDescent="0.45">
      <c r="A8" s="441"/>
      <c r="B8" s="220" t="str">
        <f>'Cuadro de Mando'!D8</f>
        <v>Objetivo Financiero 2</v>
      </c>
      <c r="C8" s="221" t="str">
        <f>'Cuadro de Mando'!G8</f>
        <v>Indicador Financiero 2</v>
      </c>
      <c r="D8" s="220" t="str">
        <f>'Cuadro de Mando'!H8</f>
        <v>Meta F 2</v>
      </c>
      <c r="E8" s="220">
        <f ca="1">'Cuadro de Mando'!I8</f>
        <v>4.7142857142857144</v>
      </c>
      <c r="F8" s="448"/>
      <c r="G8" s="526" t="s">
        <v>203</v>
      </c>
      <c r="H8" s="526" t="s">
        <v>207</v>
      </c>
      <c r="I8" s="224"/>
      <c r="J8" s="526" t="s">
        <v>183</v>
      </c>
      <c r="K8" s="226"/>
      <c r="L8" s="355"/>
      <c r="M8" s="526" t="s">
        <v>203</v>
      </c>
      <c r="N8" s="526" t="s">
        <v>207</v>
      </c>
      <c r="O8" s="224"/>
      <c r="P8" s="526" t="s">
        <v>183</v>
      </c>
      <c r="Q8" s="225"/>
      <c r="R8" s="355"/>
      <c r="S8" s="526" t="s">
        <v>203</v>
      </c>
      <c r="T8" s="526" t="s">
        <v>207</v>
      </c>
      <c r="U8" s="224"/>
      <c r="V8" s="526" t="s">
        <v>183</v>
      </c>
      <c r="W8" s="225"/>
      <c r="X8" s="355"/>
      <c r="Y8" s="526" t="s">
        <v>203</v>
      </c>
      <c r="Z8" s="526" t="s">
        <v>207</v>
      </c>
      <c r="AA8" s="224"/>
      <c r="AB8" s="526" t="s">
        <v>183</v>
      </c>
      <c r="AC8" s="225"/>
      <c r="AD8" s="355"/>
      <c r="AE8" s="526" t="s">
        <v>203</v>
      </c>
      <c r="AF8" s="526" t="s">
        <v>207</v>
      </c>
      <c r="AG8" s="224"/>
      <c r="AH8" s="526" t="s">
        <v>183</v>
      </c>
      <c r="AI8" s="225"/>
      <c r="AJ8" s="355"/>
      <c r="AK8" s="526" t="s">
        <v>203</v>
      </c>
      <c r="AL8" s="526" t="s">
        <v>207</v>
      </c>
      <c r="AM8" s="224"/>
      <c r="AN8" s="526" t="s">
        <v>183</v>
      </c>
      <c r="AO8" s="225"/>
      <c r="AP8" s="355"/>
      <c r="AQ8" s="526" t="s">
        <v>203</v>
      </c>
      <c r="AR8" s="526" t="s">
        <v>207</v>
      </c>
      <c r="AS8" s="224"/>
      <c r="AT8" s="526" t="s">
        <v>183</v>
      </c>
      <c r="AU8" s="225"/>
      <c r="AV8" s="223"/>
    </row>
    <row r="9" spans="1:48" s="185" customFormat="1" ht="64.5" customHeight="1" thickTop="1" thickBot="1" x14ac:dyDescent="0.45">
      <c r="A9" s="441"/>
      <c r="B9" s="220" t="str">
        <f>'Cuadro de Mando'!D9</f>
        <v>Objetivo Financiero 3</v>
      </c>
      <c r="C9" s="221" t="str">
        <f>'Cuadro de Mando'!G9</f>
        <v>Indicador Financiero 3</v>
      </c>
      <c r="D9" s="220" t="str">
        <f>'Cuadro de Mando'!H9</f>
        <v>Meta F 3</v>
      </c>
      <c r="E9" s="220">
        <f ca="1">'Cuadro de Mando'!I9</f>
        <v>71.428571428571431</v>
      </c>
      <c r="F9" s="448"/>
      <c r="G9" s="526" t="s">
        <v>204</v>
      </c>
      <c r="H9" s="526" t="s">
        <v>208</v>
      </c>
      <c r="I9" s="224"/>
      <c r="J9" s="526" t="s">
        <v>184</v>
      </c>
      <c r="K9" s="228"/>
      <c r="L9" s="355"/>
      <c r="M9" s="526" t="s">
        <v>204</v>
      </c>
      <c r="N9" s="526" t="s">
        <v>208</v>
      </c>
      <c r="O9" s="224"/>
      <c r="P9" s="526" t="s">
        <v>184</v>
      </c>
      <c r="Q9" s="225"/>
      <c r="R9" s="355"/>
      <c r="S9" s="526" t="s">
        <v>204</v>
      </c>
      <c r="T9" s="526" t="s">
        <v>208</v>
      </c>
      <c r="U9" s="224"/>
      <c r="V9" s="526" t="s">
        <v>184</v>
      </c>
      <c r="W9" s="225"/>
      <c r="X9" s="355"/>
      <c r="Y9" s="526" t="s">
        <v>204</v>
      </c>
      <c r="Z9" s="526" t="s">
        <v>208</v>
      </c>
      <c r="AA9" s="224"/>
      <c r="AB9" s="526" t="s">
        <v>184</v>
      </c>
      <c r="AC9" s="225"/>
      <c r="AD9" s="355"/>
      <c r="AE9" s="526" t="s">
        <v>204</v>
      </c>
      <c r="AF9" s="526" t="s">
        <v>208</v>
      </c>
      <c r="AG9" s="224"/>
      <c r="AH9" s="526" t="s">
        <v>184</v>
      </c>
      <c r="AI9" s="225"/>
      <c r="AJ9" s="355"/>
      <c r="AK9" s="526" t="s">
        <v>204</v>
      </c>
      <c r="AL9" s="526" t="s">
        <v>208</v>
      </c>
      <c r="AM9" s="224"/>
      <c r="AN9" s="526" t="s">
        <v>184</v>
      </c>
      <c r="AO9" s="225"/>
      <c r="AP9" s="355"/>
      <c r="AQ9" s="526" t="s">
        <v>204</v>
      </c>
      <c r="AR9" s="526" t="s">
        <v>208</v>
      </c>
      <c r="AS9" s="224"/>
      <c r="AT9" s="526" t="s">
        <v>184</v>
      </c>
      <c r="AU9" s="225"/>
      <c r="AV9" s="223"/>
    </row>
    <row r="10" spans="1:48" s="185" customFormat="1" ht="99" customHeight="1" thickTop="1" thickBot="1" x14ac:dyDescent="0.45">
      <c r="A10" s="441"/>
      <c r="B10" s="227" t="str">
        <f>'Cuadro de Mando'!D10</f>
        <v>Objetivo Clientes 1</v>
      </c>
      <c r="C10" s="227" t="str">
        <f>'Cuadro de Mando'!G10</f>
        <v>Indicador Clientes 1</v>
      </c>
      <c r="D10" s="227" t="str">
        <f>'Cuadro de Mando'!H10</f>
        <v>Meta C 1</v>
      </c>
      <c r="E10" s="225" t="e">
        <f>'Cuadro de Mando'!#REF!</f>
        <v>#REF!</v>
      </c>
      <c r="F10" s="448"/>
      <c r="G10" s="526" t="s">
        <v>205</v>
      </c>
      <c r="H10" s="526" t="s">
        <v>209</v>
      </c>
      <c r="I10" s="224"/>
      <c r="J10" s="526" t="s">
        <v>185</v>
      </c>
      <c r="K10" s="229"/>
      <c r="L10" s="230"/>
      <c r="M10" s="526" t="s">
        <v>205</v>
      </c>
      <c r="N10" s="526" t="s">
        <v>209</v>
      </c>
      <c r="O10" s="224"/>
      <c r="P10" s="526" t="s">
        <v>185</v>
      </c>
      <c r="Q10" s="229"/>
      <c r="R10" s="230"/>
      <c r="S10" s="526" t="s">
        <v>205</v>
      </c>
      <c r="T10" s="526" t="s">
        <v>209</v>
      </c>
      <c r="U10" s="224"/>
      <c r="V10" s="526" t="s">
        <v>185</v>
      </c>
      <c r="W10" s="229"/>
      <c r="X10" s="230"/>
      <c r="Y10" s="526" t="s">
        <v>205</v>
      </c>
      <c r="Z10" s="526" t="s">
        <v>209</v>
      </c>
      <c r="AA10" s="224"/>
      <c r="AB10" s="526" t="s">
        <v>185</v>
      </c>
      <c r="AC10" s="229"/>
      <c r="AD10" s="230"/>
      <c r="AE10" s="526" t="s">
        <v>205</v>
      </c>
      <c r="AF10" s="526" t="s">
        <v>209</v>
      </c>
      <c r="AG10" s="224"/>
      <c r="AH10" s="526" t="s">
        <v>185</v>
      </c>
      <c r="AI10" s="229"/>
      <c r="AJ10" s="230"/>
      <c r="AK10" s="526" t="s">
        <v>205</v>
      </c>
      <c r="AL10" s="526" t="s">
        <v>209</v>
      </c>
      <c r="AM10" s="224"/>
      <c r="AN10" s="526" t="s">
        <v>185</v>
      </c>
      <c r="AO10" s="229"/>
      <c r="AP10" s="230"/>
      <c r="AQ10" s="526" t="s">
        <v>205</v>
      </c>
      <c r="AR10" s="526" t="s">
        <v>209</v>
      </c>
      <c r="AS10" s="224"/>
      <c r="AT10" s="526" t="s">
        <v>185</v>
      </c>
      <c r="AU10" s="229"/>
      <c r="AV10" s="230"/>
    </row>
    <row r="11" spans="1:48" s="185" customFormat="1" ht="99" customHeight="1" thickTop="1" thickBot="1" x14ac:dyDescent="0.45">
      <c r="A11" s="441" t="s">
        <v>27</v>
      </c>
      <c r="B11" s="227" t="str">
        <f>'Cuadro de Mando'!D11</f>
        <v>Objetivo Clientes 2</v>
      </c>
      <c r="C11" s="227" t="str">
        <f>'Cuadro de Mando'!G11</f>
        <v>Indicador Clientes 2</v>
      </c>
      <c r="D11" s="227" t="str">
        <f>'Cuadro de Mando'!H11</f>
        <v>Meta C 2</v>
      </c>
      <c r="E11" s="225">
        <f ca="1">'Cuadro de Mando'!I10</f>
        <v>87.142857142857139</v>
      </c>
      <c r="F11" s="448"/>
      <c r="G11" s="526" t="s">
        <v>213</v>
      </c>
      <c r="H11" s="526" t="s">
        <v>210</v>
      </c>
      <c r="I11" s="224"/>
      <c r="J11" s="526" t="s">
        <v>186</v>
      </c>
      <c r="K11" s="229"/>
      <c r="L11" s="230"/>
      <c r="M11" s="526" t="s">
        <v>213</v>
      </c>
      <c r="N11" s="526" t="s">
        <v>210</v>
      </c>
      <c r="O11" s="224"/>
      <c r="P11" s="526" t="s">
        <v>186</v>
      </c>
      <c r="Q11" s="229"/>
      <c r="R11" s="230"/>
      <c r="S11" s="526" t="s">
        <v>213</v>
      </c>
      <c r="T11" s="526" t="s">
        <v>210</v>
      </c>
      <c r="U11" s="224"/>
      <c r="V11" s="526" t="s">
        <v>186</v>
      </c>
      <c r="W11" s="229"/>
      <c r="X11" s="230"/>
      <c r="Y11" s="526" t="s">
        <v>213</v>
      </c>
      <c r="Z11" s="526" t="s">
        <v>210</v>
      </c>
      <c r="AA11" s="224"/>
      <c r="AB11" s="526" t="s">
        <v>186</v>
      </c>
      <c r="AC11" s="229"/>
      <c r="AD11" s="230"/>
      <c r="AE11" s="526" t="s">
        <v>213</v>
      </c>
      <c r="AF11" s="526" t="s">
        <v>210</v>
      </c>
      <c r="AG11" s="224"/>
      <c r="AH11" s="526" t="s">
        <v>186</v>
      </c>
      <c r="AI11" s="229"/>
      <c r="AJ11" s="230"/>
      <c r="AK11" s="526" t="s">
        <v>213</v>
      </c>
      <c r="AL11" s="526" t="s">
        <v>210</v>
      </c>
      <c r="AM11" s="224"/>
      <c r="AN11" s="526" t="s">
        <v>186</v>
      </c>
      <c r="AO11" s="229"/>
      <c r="AP11" s="230"/>
      <c r="AQ11" s="526" t="s">
        <v>213</v>
      </c>
      <c r="AR11" s="526" t="s">
        <v>210</v>
      </c>
      <c r="AS11" s="224"/>
      <c r="AT11" s="526" t="s">
        <v>186</v>
      </c>
      <c r="AU11" s="229"/>
      <c r="AV11" s="230"/>
    </row>
    <row r="12" spans="1:48" s="185" customFormat="1" ht="71.25" customHeight="1" thickTop="1" thickBot="1" x14ac:dyDescent="0.45">
      <c r="A12" s="441"/>
      <c r="B12" s="227" t="str">
        <f>'Cuadro de Mando'!D12</f>
        <v>Objetivo Clientes 3</v>
      </c>
      <c r="C12" s="227" t="str">
        <f>'Cuadro de Mando'!G12</f>
        <v>Indicador Clientes 3</v>
      </c>
      <c r="D12" s="227" t="str">
        <f>'Cuadro de Mando'!H12</f>
        <v>Meta C 3</v>
      </c>
      <c r="E12" s="225">
        <f ca="1">'Cuadro de Mando'!I11</f>
        <v>6.4285714285714288</v>
      </c>
      <c r="F12" s="448"/>
      <c r="G12" s="526" t="s">
        <v>214</v>
      </c>
      <c r="H12" s="526" t="s">
        <v>211</v>
      </c>
      <c r="I12" s="224"/>
      <c r="J12" s="526" t="s">
        <v>187</v>
      </c>
      <c r="K12" s="229"/>
      <c r="L12" s="230"/>
      <c r="M12" s="526" t="s">
        <v>214</v>
      </c>
      <c r="N12" s="526" t="s">
        <v>211</v>
      </c>
      <c r="O12" s="224"/>
      <c r="P12" s="526" t="s">
        <v>187</v>
      </c>
      <c r="Q12" s="229"/>
      <c r="R12" s="230"/>
      <c r="S12" s="526" t="s">
        <v>214</v>
      </c>
      <c r="T12" s="526" t="s">
        <v>211</v>
      </c>
      <c r="U12" s="224"/>
      <c r="V12" s="526" t="s">
        <v>187</v>
      </c>
      <c r="W12" s="229"/>
      <c r="X12" s="230"/>
      <c r="Y12" s="526" t="s">
        <v>214</v>
      </c>
      <c r="Z12" s="526" t="s">
        <v>211</v>
      </c>
      <c r="AA12" s="224"/>
      <c r="AB12" s="526" t="s">
        <v>187</v>
      </c>
      <c r="AC12" s="229"/>
      <c r="AD12" s="230"/>
      <c r="AE12" s="526" t="s">
        <v>214</v>
      </c>
      <c r="AF12" s="526" t="s">
        <v>211</v>
      </c>
      <c r="AG12" s="224"/>
      <c r="AH12" s="526" t="s">
        <v>187</v>
      </c>
      <c r="AI12" s="229"/>
      <c r="AJ12" s="230"/>
      <c r="AK12" s="526" t="s">
        <v>214</v>
      </c>
      <c r="AL12" s="526" t="s">
        <v>211</v>
      </c>
      <c r="AM12" s="224"/>
      <c r="AN12" s="526" t="s">
        <v>187</v>
      </c>
      <c r="AO12" s="229"/>
      <c r="AP12" s="230"/>
      <c r="AQ12" s="526" t="s">
        <v>214</v>
      </c>
      <c r="AR12" s="526" t="s">
        <v>211</v>
      </c>
      <c r="AS12" s="224"/>
      <c r="AT12" s="526" t="s">
        <v>187</v>
      </c>
      <c r="AU12" s="229"/>
      <c r="AV12" s="230"/>
    </row>
    <row r="13" spans="1:48" s="185" customFormat="1" ht="89.25" customHeight="1" thickTop="1" thickBot="1" x14ac:dyDescent="0.45">
      <c r="A13" s="441"/>
      <c r="B13" s="231" t="str">
        <f>'Cuadro de Mando'!D13</f>
        <v>Objetivo Procesos 1</v>
      </c>
      <c r="C13" s="232" t="str">
        <f>'Cuadro de Mando'!G13</f>
        <v>Indicador Procesos 1</v>
      </c>
      <c r="D13" s="232" t="str">
        <f>'Cuadro de Mando'!H13</f>
        <v>Meta P 1</v>
      </c>
      <c r="E13" s="231">
        <f ca="1">'Cuadro de Mando'!I12</f>
        <v>1.7142857142857142</v>
      </c>
      <c r="F13" s="448"/>
      <c r="G13" s="526" t="s">
        <v>215</v>
      </c>
      <c r="H13" s="526" t="s">
        <v>216</v>
      </c>
      <c r="I13" s="224"/>
      <c r="J13" s="526" t="s">
        <v>188</v>
      </c>
      <c r="K13" s="231"/>
      <c r="L13" s="355"/>
      <c r="M13" s="526" t="s">
        <v>215</v>
      </c>
      <c r="N13" s="526" t="s">
        <v>216</v>
      </c>
      <c r="O13" s="224"/>
      <c r="P13" s="526" t="s">
        <v>188</v>
      </c>
      <c r="Q13" s="225"/>
      <c r="R13" s="355"/>
      <c r="S13" s="526" t="s">
        <v>215</v>
      </c>
      <c r="T13" s="526" t="s">
        <v>216</v>
      </c>
      <c r="U13" s="224"/>
      <c r="V13" s="526" t="s">
        <v>188</v>
      </c>
      <c r="W13" s="225"/>
      <c r="X13" s="355"/>
      <c r="Y13" s="526" t="s">
        <v>215</v>
      </c>
      <c r="Z13" s="526" t="s">
        <v>216</v>
      </c>
      <c r="AA13" s="224"/>
      <c r="AB13" s="526" t="s">
        <v>188</v>
      </c>
      <c r="AC13" s="225"/>
      <c r="AD13" s="355"/>
      <c r="AE13" s="526" t="s">
        <v>215</v>
      </c>
      <c r="AF13" s="526" t="s">
        <v>216</v>
      </c>
      <c r="AG13" s="224"/>
      <c r="AH13" s="526" t="s">
        <v>188</v>
      </c>
      <c r="AI13" s="225"/>
      <c r="AJ13" s="355"/>
      <c r="AK13" s="526" t="s">
        <v>215</v>
      </c>
      <c r="AL13" s="526" t="s">
        <v>216</v>
      </c>
      <c r="AM13" s="224"/>
      <c r="AN13" s="526" t="s">
        <v>188</v>
      </c>
      <c r="AO13" s="225"/>
      <c r="AP13" s="355"/>
      <c r="AQ13" s="526" t="s">
        <v>215</v>
      </c>
      <c r="AR13" s="526" t="s">
        <v>216</v>
      </c>
      <c r="AS13" s="224"/>
      <c r="AT13" s="526" t="s">
        <v>188</v>
      </c>
      <c r="AU13" s="225"/>
      <c r="AV13" s="223"/>
    </row>
    <row r="14" spans="1:48" s="185" customFormat="1" ht="67.5" customHeight="1" thickTop="1" thickBot="1" x14ac:dyDescent="0.45">
      <c r="A14" s="441"/>
      <c r="B14" s="231" t="str">
        <f>'Cuadro de Mando'!D14</f>
        <v>Objetivo Procesos 2</v>
      </c>
      <c r="C14" s="231" t="str">
        <f>'Cuadro de Mando'!G14</f>
        <v>Indicador Procesos 2</v>
      </c>
      <c r="D14" s="231" t="str">
        <f>'Cuadro de Mando'!H14</f>
        <v>Meta P 2</v>
      </c>
      <c r="E14" s="231" t="e">
        <f>'Cuadro de Mando'!#REF!</f>
        <v>#REF!</v>
      </c>
      <c r="F14" s="448"/>
      <c r="G14" s="526" t="s">
        <v>217</v>
      </c>
      <c r="H14" s="526" t="s">
        <v>218</v>
      </c>
      <c r="I14" s="224"/>
      <c r="J14" s="526" t="s">
        <v>189</v>
      </c>
      <c r="K14" s="231"/>
      <c r="L14" s="355"/>
      <c r="M14" s="526" t="s">
        <v>217</v>
      </c>
      <c r="N14" s="526" t="s">
        <v>218</v>
      </c>
      <c r="O14" s="224"/>
      <c r="P14" s="526" t="s">
        <v>189</v>
      </c>
      <c r="Q14" s="225" t="s">
        <v>100</v>
      </c>
      <c r="R14" s="355"/>
      <c r="S14" s="526" t="s">
        <v>217</v>
      </c>
      <c r="T14" s="526" t="s">
        <v>218</v>
      </c>
      <c r="U14" s="224"/>
      <c r="V14" s="526" t="s">
        <v>189</v>
      </c>
      <c r="W14" s="225"/>
      <c r="X14" s="355"/>
      <c r="Y14" s="526" t="s">
        <v>217</v>
      </c>
      <c r="Z14" s="526" t="s">
        <v>218</v>
      </c>
      <c r="AA14" s="224"/>
      <c r="AB14" s="526" t="s">
        <v>189</v>
      </c>
      <c r="AC14" s="225"/>
      <c r="AD14" s="355"/>
      <c r="AE14" s="526" t="s">
        <v>217</v>
      </c>
      <c r="AF14" s="526" t="s">
        <v>218</v>
      </c>
      <c r="AG14" s="224"/>
      <c r="AH14" s="526" t="s">
        <v>189</v>
      </c>
      <c r="AI14" s="225"/>
      <c r="AJ14" s="355"/>
      <c r="AK14" s="526" t="s">
        <v>217</v>
      </c>
      <c r="AL14" s="526" t="s">
        <v>218</v>
      </c>
      <c r="AM14" s="224"/>
      <c r="AN14" s="526" t="s">
        <v>189</v>
      </c>
      <c r="AO14" s="225"/>
      <c r="AP14" s="355"/>
      <c r="AQ14" s="526" t="s">
        <v>217</v>
      </c>
      <c r="AR14" s="526" t="s">
        <v>218</v>
      </c>
      <c r="AS14" s="224"/>
      <c r="AT14" s="526" t="s">
        <v>189</v>
      </c>
      <c r="AU14" s="225"/>
      <c r="AV14" s="223"/>
    </row>
    <row r="15" spans="1:48" s="185" customFormat="1" ht="93" customHeight="1" thickTop="1" thickBot="1" x14ac:dyDescent="0.45">
      <c r="A15" s="441"/>
      <c r="B15" s="231" t="str">
        <f>'Cuadro de Mando'!D15</f>
        <v>Objetivo Procesos 3</v>
      </c>
      <c r="C15" s="231" t="str">
        <f>'Cuadro de Mando'!G15</f>
        <v>Indicador Procesos 3</v>
      </c>
      <c r="D15" s="231" t="str">
        <f>'Cuadro de Mando'!H15</f>
        <v>Meta P 3</v>
      </c>
      <c r="E15" s="231" t="e">
        <f>'Cuadro de Mando'!#REF!</f>
        <v>#REF!</v>
      </c>
      <c r="F15" s="448"/>
      <c r="G15" s="526" t="s">
        <v>219</v>
      </c>
      <c r="H15" s="526" t="s">
        <v>220</v>
      </c>
      <c r="I15" s="224"/>
      <c r="J15" s="526" t="s">
        <v>190</v>
      </c>
      <c r="K15" s="231"/>
      <c r="L15" s="355"/>
      <c r="M15" s="526" t="s">
        <v>219</v>
      </c>
      <c r="N15" s="526" t="s">
        <v>220</v>
      </c>
      <c r="O15" s="224"/>
      <c r="P15" s="526" t="s">
        <v>190</v>
      </c>
      <c r="Q15" s="225"/>
      <c r="R15" s="355"/>
      <c r="S15" s="526" t="s">
        <v>219</v>
      </c>
      <c r="T15" s="526" t="s">
        <v>220</v>
      </c>
      <c r="U15" s="224"/>
      <c r="V15" s="526" t="s">
        <v>190</v>
      </c>
      <c r="W15" s="225"/>
      <c r="X15" s="355"/>
      <c r="Y15" s="526" t="s">
        <v>219</v>
      </c>
      <c r="Z15" s="526" t="s">
        <v>220</v>
      </c>
      <c r="AA15" s="224"/>
      <c r="AB15" s="526" t="s">
        <v>190</v>
      </c>
      <c r="AC15" s="225"/>
      <c r="AD15" s="355"/>
      <c r="AE15" s="526" t="s">
        <v>219</v>
      </c>
      <c r="AF15" s="526" t="s">
        <v>220</v>
      </c>
      <c r="AG15" s="224"/>
      <c r="AH15" s="526" t="s">
        <v>190</v>
      </c>
      <c r="AI15" s="225"/>
      <c r="AJ15" s="355"/>
      <c r="AK15" s="526" t="s">
        <v>219</v>
      </c>
      <c r="AL15" s="526" t="s">
        <v>220</v>
      </c>
      <c r="AM15" s="224"/>
      <c r="AN15" s="526" t="s">
        <v>190</v>
      </c>
      <c r="AO15" s="225"/>
      <c r="AP15" s="355"/>
      <c r="AQ15" s="526" t="s">
        <v>219</v>
      </c>
      <c r="AR15" s="526" t="s">
        <v>220</v>
      </c>
      <c r="AS15" s="224"/>
      <c r="AT15" s="526" t="s">
        <v>190</v>
      </c>
      <c r="AU15" s="225"/>
      <c r="AV15" s="223"/>
    </row>
    <row r="16" spans="1:48" s="185" customFormat="1" ht="102.75" customHeight="1" thickTop="1" thickBot="1" x14ac:dyDescent="0.45">
      <c r="A16" s="441"/>
      <c r="B16" s="231" t="str">
        <f>'Cuadro de Mando'!D16</f>
        <v>Objetivo Procesos 4</v>
      </c>
      <c r="C16" s="231" t="str">
        <f>'Cuadro de Mando'!G16</f>
        <v>Indicador Procesos 4</v>
      </c>
      <c r="D16" s="231" t="str">
        <f>'Cuadro de Mando'!H16</f>
        <v>Meta P 4</v>
      </c>
      <c r="E16" s="231" t="e">
        <f>'Cuadro de Mando'!#REF!</f>
        <v>#REF!</v>
      </c>
      <c r="F16" s="448"/>
      <c r="G16" s="526" t="s">
        <v>221</v>
      </c>
      <c r="H16" s="526" t="s">
        <v>212</v>
      </c>
      <c r="I16" s="224"/>
      <c r="J16" s="526" t="s">
        <v>191</v>
      </c>
      <c r="K16" s="231"/>
      <c r="L16" s="355"/>
      <c r="M16" s="526" t="s">
        <v>221</v>
      </c>
      <c r="N16" s="526" t="s">
        <v>212</v>
      </c>
      <c r="O16" s="224"/>
      <c r="P16" s="526" t="s">
        <v>191</v>
      </c>
      <c r="Q16" s="225"/>
      <c r="R16" s="355"/>
      <c r="S16" s="526" t="s">
        <v>221</v>
      </c>
      <c r="T16" s="526" t="s">
        <v>212</v>
      </c>
      <c r="U16" s="224"/>
      <c r="V16" s="526" t="s">
        <v>191</v>
      </c>
      <c r="W16" s="225"/>
      <c r="X16" s="355"/>
      <c r="Y16" s="526" t="s">
        <v>221</v>
      </c>
      <c r="Z16" s="526" t="s">
        <v>212</v>
      </c>
      <c r="AA16" s="224"/>
      <c r="AB16" s="526" t="s">
        <v>191</v>
      </c>
      <c r="AC16" s="225"/>
      <c r="AD16" s="355"/>
      <c r="AE16" s="526" t="s">
        <v>221</v>
      </c>
      <c r="AF16" s="526" t="s">
        <v>212</v>
      </c>
      <c r="AG16" s="224"/>
      <c r="AH16" s="526" t="s">
        <v>191</v>
      </c>
      <c r="AI16" s="225"/>
      <c r="AJ16" s="355"/>
      <c r="AK16" s="526" t="s">
        <v>221</v>
      </c>
      <c r="AL16" s="526" t="s">
        <v>212</v>
      </c>
      <c r="AM16" s="224"/>
      <c r="AN16" s="526" t="s">
        <v>191</v>
      </c>
      <c r="AO16" s="225"/>
      <c r="AP16" s="355"/>
      <c r="AQ16" s="526" t="s">
        <v>221</v>
      </c>
      <c r="AR16" s="526" t="s">
        <v>212</v>
      </c>
      <c r="AS16" s="224"/>
      <c r="AT16" s="526" t="s">
        <v>191</v>
      </c>
      <c r="AU16" s="225"/>
      <c r="AV16" s="223"/>
    </row>
    <row r="17" spans="1:48" s="185" customFormat="1" ht="98.25" customHeight="1" thickTop="1" thickBot="1" x14ac:dyDescent="0.45">
      <c r="A17" s="441"/>
      <c r="B17" s="231" t="str">
        <f>'Cuadro de Mando'!D17</f>
        <v>Objetivo Procesos 5</v>
      </c>
      <c r="C17" s="231" t="str">
        <f>'Cuadro de Mando'!G17</f>
        <v>Indicador Procesos 5</v>
      </c>
      <c r="D17" s="231" t="str">
        <f>'Cuadro de Mando'!H17</f>
        <v>Meta P 5</v>
      </c>
      <c r="E17" s="231" t="e">
        <f>'Cuadro de Mando'!#REF!</f>
        <v>#REF!</v>
      </c>
      <c r="F17" s="448"/>
      <c r="G17" s="526" t="s">
        <v>222</v>
      </c>
      <c r="H17" s="526" t="s">
        <v>223</v>
      </c>
      <c r="I17" s="224"/>
      <c r="J17" s="526" t="s">
        <v>192</v>
      </c>
      <c r="K17" s="231"/>
      <c r="L17" s="355"/>
      <c r="M17" s="526" t="s">
        <v>222</v>
      </c>
      <c r="N17" s="526" t="s">
        <v>223</v>
      </c>
      <c r="O17" s="224"/>
      <c r="P17" s="526" t="s">
        <v>192</v>
      </c>
      <c r="Q17" s="225"/>
      <c r="R17" s="355"/>
      <c r="S17" s="526" t="s">
        <v>222</v>
      </c>
      <c r="T17" s="526" t="s">
        <v>223</v>
      </c>
      <c r="U17" s="224"/>
      <c r="V17" s="526" t="s">
        <v>192</v>
      </c>
      <c r="W17" s="225"/>
      <c r="X17" s="355"/>
      <c r="Y17" s="526" t="s">
        <v>222</v>
      </c>
      <c r="Z17" s="526" t="s">
        <v>223</v>
      </c>
      <c r="AA17" s="224"/>
      <c r="AB17" s="526" t="s">
        <v>192</v>
      </c>
      <c r="AC17" s="225"/>
      <c r="AD17" s="355"/>
      <c r="AE17" s="526" t="s">
        <v>222</v>
      </c>
      <c r="AF17" s="526" t="s">
        <v>223</v>
      </c>
      <c r="AG17" s="224"/>
      <c r="AH17" s="526" t="s">
        <v>192</v>
      </c>
      <c r="AI17" s="225"/>
      <c r="AJ17" s="355"/>
      <c r="AK17" s="526" t="s">
        <v>222</v>
      </c>
      <c r="AL17" s="526" t="s">
        <v>223</v>
      </c>
      <c r="AM17" s="224"/>
      <c r="AN17" s="526" t="s">
        <v>192</v>
      </c>
      <c r="AO17" s="225"/>
      <c r="AP17" s="355"/>
      <c r="AQ17" s="526" t="s">
        <v>222</v>
      </c>
      <c r="AR17" s="526" t="s">
        <v>223</v>
      </c>
      <c r="AS17" s="224"/>
      <c r="AT17" s="526" t="s">
        <v>192</v>
      </c>
      <c r="AU17" s="225"/>
      <c r="AV17" s="223"/>
    </row>
    <row r="18" spans="1:48" s="186" customFormat="1" ht="83.25" customHeight="1" thickTop="1" thickBot="1" x14ac:dyDescent="0.45">
      <c r="A18" s="441"/>
      <c r="B18" s="231" t="str">
        <f>'Cuadro de Mando'!D18</f>
        <v>Objetivo Procesos 6</v>
      </c>
      <c r="C18" s="231" t="str">
        <f>'Cuadro de Mando'!G18</f>
        <v>Indicador Procesos 6</v>
      </c>
      <c r="D18" s="231" t="str">
        <f>'Cuadro de Mando'!H18</f>
        <v>Meta P 6</v>
      </c>
      <c r="E18" s="231" t="e">
        <f>'Cuadro de Mando'!#REF!</f>
        <v>#REF!</v>
      </c>
      <c r="F18" s="448"/>
      <c r="G18" s="526" t="s">
        <v>224</v>
      </c>
      <c r="H18" s="526" t="s">
        <v>225</v>
      </c>
      <c r="I18" s="224"/>
      <c r="J18" s="526" t="s">
        <v>193</v>
      </c>
      <c r="K18" s="231"/>
      <c r="L18" s="355"/>
      <c r="M18" s="526" t="s">
        <v>224</v>
      </c>
      <c r="N18" s="526" t="s">
        <v>225</v>
      </c>
      <c r="O18" s="224"/>
      <c r="P18" s="526" t="s">
        <v>193</v>
      </c>
      <c r="Q18" s="225"/>
      <c r="R18" s="355"/>
      <c r="S18" s="526" t="s">
        <v>224</v>
      </c>
      <c r="T18" s="526" t="s">
        <v>225</v>
      </c>
      <c r="U18" s="224"/>
      <c r="V18" s="526" t="s">
        <v>193</v>
      </c>
      <c r="W18" s="225"/>
      <c r="X18" s="355"/>
      <c r="Y18" s="526" t="s">
        <v>224</v>
      </c>
      <c r="Z18" s="526" t="s">
        <v>225</v>
      </c>
      <c r="AA18" s="224"/>
      <c r="AB18" s="526" t="s">
        <v>193</v>
      </c>
      <c r="AC18" s="225" t="s">
        <v>101</v>
      </c>
      <c r="AD18" s="355"/>
      <c r="AE18" s="526" t="s">
        <v>224</v>
      </c>
      <c r="AF18" s="526" t="s">
        <v>225</v>
      </c>
      <c r="AG18" s="224"/>
      <c r="AH18" s="526" t="s">
        <v>193</v>
      </c>
      <c r="AI18" s="225"/>
      <c r="AJ18" s="355"/>
      <c r="AK18" s="526" t="s">
        <v>224</v>
      </c>
      <c r="AL18" s="526" t="s">
        <v>225</v>
      </c>
      <c r="AM18" s="224"/>
      <c r="AN18" s="526" t="s">
        <v>193</v>
      </c>
      <c r="AO18" s="225"/>
      <c r="AP18" s="355"/>
      <c r="AQ18" s="526" t="s">
        <v>224</v>
      </c>
      <c r="AR18" s="526" t="s">
        <v>225</v>
      </c>
      <c r="AS18" s="224"/>
      <c r="AT18" s="526" t="s">
        <v>193</v>
      </c>
      <c r="AU18" s="225" t="s">
        <v>102</v>
      </c>
      <c r="AV18" s="223"/>
    </row>
    <row r="19" spans="1:48" s="185" customFormat="1" ht="85.5" customHeight="1" thickTop="1" thickBot="1" x14ac:dyDescent="0.45">
      <c r="A19" s="441"/>
      <c r="B19" s="231" t="str">
        <f>'Cuadro de Mando'!D19</f>
        <v>Objetivo Procesos 7</v>
      </c>
      <c r="C19" s="231" t="str">
        <f>'Cuadro de Mando'!G19</f>
        <v>Indicador Procesos 7</v>
      </c>
      <c r="D19" s="231" t="str">
        <f>'Cuadro de Mando'!H19</f>
        <v>Meta P 7</v>
      </c>
      <c r="E19" s="231" t="e">
        <f>'Cuadro de Mando'!#REF!</f>
        <v>#REF!</v>
      </c>
      <c r="F19" s="448"/>
      <c r="G19" s="526" t="s">
        <v>226</v>
      </c>
      <c r="H19" s="526" t="s">
        <v>227</v>
      </c>
      <c r="I19" s="224"/>
      <c r="J19" s="526" t="s">
        <v>194</v>
      </c>
      <c r="K19" s="231"/>
      <c r="L19" s="355"/>
      <c r="M19" s="526" t="s">
        <v>226</v>
      </c>
      <c r="N19" s="526" t="s">
        <v>227</v>
      </c>
      <c r="O19" s="224"/>
      <c r="P19" s="526" t="s">
        <v>194</v>
      </c>
      <c r="Q19" s="225" t="s">
        <v>103</v>
      </c>
      <c r="R19" s="355"/>
      <c r="S19" s="526" t="s">
        <v>226</v>
      </c>
      <c r="T19" s="526" t="s">
        <v>227</v>
      </c>
      <c r="U19" s="224"/>
      <c r="V19" s="526" t="s">
        <v>194</v>
      </c>
      <c r="W19" s="225"/>
      <c r="X19" s="355"/>
      <c r="Y19" s="526" t="s">
        <v>226</v>
      </c>
      <c r="Z19" s="526" t="s">
        <v>227</v>
      </c>
      <c r="AA19" s="224"/>
      <c r="AB19" s="526" t="s">
        <v>194</v>
      </c>
      <c r="AC19" s="225" t="s">
        <v>104</v>
      </c>
      <c r="AD19" s="355"/>
      <c r="AE19" s="526" t="s">
        <v>226</v>
      </c>
      <c r="AF19" s="526" t="s">
        <v>227</v>
      </c>
      <c r="AG19" s="224"/>
      <c r="AH19" s="526" t="s">
        <v>194</v>
      </c>
      <c r="AI19" s="225"/>
      <c r="AJ19" s="355"/>
      <c r="AK19" s="526" t="s">
        <v>226</v>
      </c>
      <c r="AL19" s="526" t="s">
        <v>227</v>
      </c>
      <c r="AM19" s="224"/>
      <c r="AN19" s="526" t="s">
        <v>194</v>
      </c>
      <c r="AO19" s="225" t="s">
        <v>105</v>
      </c>
      <c r="AP19" s="355"/>
      <c r="AQ19" s="526" t="s">
        <v>226</v>
      </c>
      <c r="AR19" s="526" t="s">
        <v>227</v>
      </c>
      <c r="AS19" s="224"/>
      <c r="AT19" s="526" t="s">
        <v>194</v>
      </c>
      <c r="AU19" s="225"/>
      <c r="AV19" s="223"/>
    </row>
    <row r="20" spans="1:48" s="185" customFormat="1" ht="78.75" customHeight="1" thickTop="1" thickBot="1" x14ac:dyDescent="0.45">
      <c r="A20" s="441"/>
      <c r="B20" s="231" t="str">
        <f>'Cuadro de Mando'!D20</f>
        <v>Objetivo Procesos 8</v>
      </c>
      <c r="C20" s="231" t="str">
        <f>'Cuadro de Mando'!G20</f>
        <v>Indicador Procesos 8</v>
      </c>
      <c r="D20" s="231" t="str">
        <f>'Cuadro de Mando'!H20</f>
        <v>Meta P 8</v>
      </c>
      <c r="E20" s="231" t="e">
        <f>'Cuadro de Mando'!#REF!</f>
        <v>#REF!</v>
      </c>
      <c r="F20" s="448"/>
      <c r="G20" s="526" t="s">
        <v>228</v>
      </c>
      <c r="H20" s="526" t="s">
        <v>229</v>
      </c>
      <c r="I20" s="224"/>
      <c r="J20" s="526" t="s">
        <v>195</v>
      </c>
      <c r="K20" s="231"/>
      <c r="L20" s="355"/>
      <c r="M20" s="526" t="s">
        <v>228</v>
      </c>
      <c r="N20" s="526" t="s">
        <v>229</v>
      </c>
      <c r="O20" s="224"/>
      <c r="P20" s="526" t="s">
        <v>195</v>
      </c>
      <c r="Q20" s="225"/>
      <c r="R20" s="355"/>
      <c r="S20" s="526" t="s">
        <v>228</v>
      </c>
      <c r="T20" s="526" t="s">
        <v>229</v>
      </c>
      <c r="U20" s="224"/>
      <c r="V20" s="526" t="s">
        <v>195</v>
      </c>
      <c r="W20" s="225"/>
      <c r="X20" s="355"/>
      <c r="Y20" s="526" t="s">
        <v>228</v>
      </c>
      <c r="Z20" s="526" t="s">
        <v>229</v>
      </c>
      <c r="AA20" s="224"/>
      <c r="AB20" s="526" t="s">
        <v>195</v>
      </c>
      <c r="AC20" s="225"/>
      <c r="AD20" s="355"/>
      <c r="AE20" s="526" t="s">
        <v>228</v>
      </c>
      <c r="AF20" s="526" t="s">
        <v>229</v>
      </c>
      <c r="AG20" s="224"/>
      <c r="AH20" s="526" t="s">
        <v>195</v>
      </c>
      <c r="AI20" s="225"/>
      <c r="AJ20" s="355"/>
      <c r="AK20" s="526" t="s">
        <v>228</v>
      </c>
      <c r="AL20" s="526" t="s">
        <v>229</v>
      </c>
      <c r="AM20" s="224"/>
      <c r="AN20" s="526" t="s">
        <v>195</v>
      </c>
      <c r="AO20" s="225"/>
      <c r="AP20" s="355"/>
      <c r="AQ20" s="526" t="s">
        <v>228</v>
      </c>
      <c r="AR20" s="526" t="s">
        <v>229</v>
      </c>
      <c r="AS20" s="224"/>
      <c r="AT20" s="526" t="s">
        <v>195</v>
      </c>
      <c r="AU20" s="225"/>
      <c r="AV20" s="223"/>
    </row>
    <row r="21" spans="1:48" s="185" customFormat="1" ht="66" customHeight="1" thickTop="1" thickBot="1" x14ac:dyDescent="0.45">
      <c r="A21" s="441"/>
      <c r="B21" s="233" t="str">
        <f>'Cuadro de Mando'!D21</f>
        <v>Objetivo Aprendizaje 1</v>
      </c>
      <c r="C21" s="233" t="str">
        <f>'Cuadro de Mando'!G21</f>
        <v>Indicador Aprendizaje 1</v>
      </c>
      <c r="D21" s="233" t="str">
        <f>'Cuadro de Mando'!H21</f>
        <v>Meta AC 1</v>
      </c>
      <c r="E21" s="233">
        <f>'Cuadro de Mando'!I21</f>
        <v>0.92</v>
      </c>
      <c r="F21" s="448"/>
      <c r="G21" s="526" t="s">
        <v>230</v>
      </c>
      <c r="H21" s="526" t="s">
        <v>231</v>
      </c>
      <c r="I21" s="224"/>
      <c r="J21" s="526" t="s">
        <v>236</v>
      </c>
      <c r="K21" s="234"/>
      <c r="L21" s="230"/>
      <c r="M21" s="526" t="s">
        <v>230</v>
      </c>
      <c r="N21" s="526" t="s">
        <v>231</v>
      </c>
      <c r="O21" s="224"/>
      <c r="P21" s="526" t="s">
        <v>236</v>
      </c>
      <c r="Q21" s="229"/>
      <c r="R21" s="230"/>
      <c r="S21" s="526" t="s">
        <v>230</v>
      </c>
      <c r="T21" s="526" t="s">
        <v>231</v>
      </c>
      <c r="U21" s="224"/>
      <c r="V21" s="526" t="s">
        <v>236</v>
      </c>
      <c r="W21" s="229"/>
      <c r="X21" s="230"/>
      <c r="Y21" s="526" t="s">
        <v>230</v>
      </c>
      <c r="Z21" s="526" t="s">
        <v>231</v>
      </c>
      <c r="AA21" s="224"/>
      <c r="AB21" s="526" t="s">
        <v>236</v>
      </c>
      <c r="AC21" s="229"/>
      <c r="AD21" s="230"/>
      <c r="AE21" s="526" t="s">
        <v>230</v>
      </c>
      <c r="AF21" s="526" t="s">
        <v>231</v>
      </c>
      <c r="AG21" s="224"/>
      <c r="AH21" s="526" t="s">
        <v>236</v>
      </c>
      <c r="AI21" s="229"/>
      <c r="AJ21" s="230"/>
      <c r="AK21" s="526" t="s">
        <v>230</v>
      </c>
      <c r="AL21" s="526" t="s">
        <v>231</v>
      </c>
      <c r="AM21" s="224"/>
      <c r="AN21" s="526" t="s">
        <v>236</v>
      </c>
      <c r="AO21" s="229"/>
      <c r="AP21" s="230"/>
      <c r="AQ21" s="526" t="s">
        <v>230</v>
      </c>
      <c r="AR21" s="526" t="s">
        <v>231</v>
      </c>
      <c r="AS21" s="224"/>
      <c r="AT21" s="526" t="s">
        <v>236</v>
      </c>
      <c r="AU21" s="229"/>
      <c r="AV21" s="223"/>
    </row>
    <row r="22" spans="1:48" s="185" customFormat="1" ht="83.25" customHeight="1" thickTop="1" thickBot="1" x14ac:dyDescent="0.45">
      <c r="A22" s="441"/>
      <c r="B22" s="233" t="str">
        <f>'Cuadro de Mando'!D22</f>
        <v>Objetivo Aprendizaje 2</v>
      </c>
      <c r="C22" s="233" t="str">
        <f>'Cuadro de Mando'!G22</f>
        <v>Indicador Aprendizaje 2</v>
      </c>
      <c r="D22" s="233" t="str">
        <f>'Cuadro de Mando'!H22</f>
        <v>Meta AC 2</v>
      </c>
      <c r="E22" s="233">
        <f>'Cuadro de Mando'!I22</f>
        <v>0.92</v>
      </c>
      <c r="F22" s="448"/>
      <c r="G22" s="526" t="s">
        <v>237</v>
      </c>
      <c r="H22" s="526" t="s">
        <v>232</v>
      </c>
      <c r="I22" s="224"/>
      <c r="J22" s="526" t="s">
        <v>238</v>
      </c>
      <c r="K22" s="234"/>
      <c r="L22" s="230"/>
      <c r="M22" s="526" t="s">
        <v>237</v>
      </c>
      <c r="N22" s="526" t="s">
        <v>232</v>
      </c>
      <c r="O22" s="224"/>
      <c r="P22" s="526" t="s">
        <v>238</v>
      </c>
      <c r="Q22" s="229"/>
      <c r="R22" s="230"/>
      <c r="S22" s="526" t="s">
        <v>237</v>
      </c>
      <c r="T22" s="526" t="s">
        <v>232</v>
      </c>
      <c r="U22" s="224"/>
      <c r="V22" s="526" t="s">
        <v>238</v>
      </c>
      <c r="W22" s="229"/>
      <c r="X22" s="230"/>
      <c r="Y22" s="526" t="s">
        <v>237</v>
      </c>
      <c r="Z22" s="526" t="s">
        <v>232</v>
      </c>
      <c r="AA22" s="224"/>
      <c r="AB22" s="526" t="s">
        <v>238</v>
      </c>
      <c r="AC22" s="229"/>
      <c r="AD22" s="230"/>
      <c r="AE22" s="526" t="s">
        <v>237</v>
      </c>
      <c r="AF22" s="526" t="s">
        <v>232</v>
      </c>
      <c r="AG22" s="224"/>
      <c r="AH22" s="526" t="s">
        <v>238</v>
      </c>
      <c r="AI22" s="229"/>
      <c r="AJ22" s="230"/>
      <c r="AK22" s="526" t="s">
        <v>237</v>
      </c>
      <c r="AL22" s="526" t="s">
        <v>232</v>
      </c>
      <c r="AM22" s="224"/>
      <c r="AN22" s="526" t="s">
        <v>238</v>
      </c>
      <c r="AO22" s="229"/>
      <c r="AP22" s="230"/>
      <c r="AQ22" s="526" t="s">
        <v>237</v>
      </c>
      <c r="AR22" s="526" t="s">
        <v>232</v>
      </c>
      <c r="AS22" s="224"/>
      <c r="AT22" s="526" t="s">
        <v>238</v>
      </c>
      <c r="AU22" s="229"/>
      <c r="AV22" s="223"/>
    </row>
    <row r="23" spans="1:48" s="185" customFormat="1" ht="85.5" customHeight="1" thickTop="1" thickBot="1" x14ac:dyDescent="0.45">
      <c r="A23" s="441"/>
      <c r="B23" s="233" t="str">
        <f>'Cuadro de Mando'!D23</f>
        <v>Objetivo Aprendizaje 3</v>
      </c>
      <c r="C23" s="233" t="str">
        <f>'Cuadro de Mando'!G23</f>
        <v>Indicador Aprendizaje 3</v>
      </c>
      <c r="D23" s="233" t="str">
        <f>'Cuadro de Mando'!H23</f>
        <v>Meta AC 3</v>
      </c>
      <c r="E23" s="233">
        <f>'Cuadro de Mando'!I23</f>
        <v>0.92</v>
      </c>
      <c r="F23" s="448"/>
      <c r="G23" s="526" t="s">
        <v>239</v>
      </c>
      <c r="H23" s="526" t="s">
        <v>233</v>
      </c>
      <c r="I23" s="224"/>
      <c r="J23" s="526" t="s">
        <v>240</v>
      </c>
      <c r="K23" s="234"/>
      <c r="L23" s="230"/>
      <c r="M23" s="526" t="s">
        <v>239</v>
      </c>
      <c r="N23" s="526" t="s">
        <v>233</v>
      </c>
      <c r="O23" s="224"/>
      <c r="P23" s="526" t="s">
        <v>240</v>
      </c>
      <c r="Q23" s="229"/>
      <c r="R23" s="230"/>
      <c r="S23" s="526" t="s">
        <v>239</v>
      </c>
      <c r="T23" s="526" t="s">
        <v>233</v>
      </c>
      <c r="U23" s="224"/>
      <c r="V23" s="526" t="s">
        <v>240</v>
      </c>
      <c r="W23" s="229"/>
      <c r="X23" s="230"/>
      <c r="Y23" s="526" t="s">
        <v>239</v>
      </c>
      <c r="Z23" s="526" t="s">
        <v>233</v>
      </c>
      <c r="AA23" s="224"/>
      <c r="AB23" s="526" t="s">
        <v>240</v>
      </c>
      <c r="AC23" s="229"/>
      <c r="AD23" s="230"/>
      <c r="AE23" s="526" t="s">
        <v>239</v>
      </c>
      <c r="AF23" s="526" t="s">
        <v>233</v>
      </c>
      <c r="AG23" s="224"/>
      <c r="AH23" s="526" t="s">
        <v>240</v>
      </c>
      <c r="AI23" s="229"/>
      <c r="AJ23" s="230"/>
      <c r="AK23" s="526" t="s">
        <v>239</v>
      </c>
      <c r="AL23" s="526" t="s">
        <v>233</v>
      </c>
      <c r="AM23" s="224"/>
      <c r="AN23" s="526" t="s">
        <v>240</v>
      </c>
      <c r="AO23" s="229"/>
      <c r="AP23" s="230"/>
      <c r="AQ23" s="526" t="s">
        <v>239</v>
      </c>
      <c r="AR23" s="526" t="s">
        <v>233</v>
      </c>
      <c r="AS23" s="224"/>
      <c r="AT23" s="526" t="s">
        <v>240</v>
      </c>
      <c r="AU23" s="229"/>
      <c r="AV23" s="223"/>
    </row>
    <row r="24" spans="1:48" s="185" customFormat="1" ht="83.25" customHeight="1" thickTop="1" thickBot="1" x14ac:dyDescent="0.45">
      <c r="A24" s="441"/>
      <c r="B24" s="233" t="str">
        <f>'Cuadro de Mando'!D24</f>
        <v>Objetivo Aprendizaje 4</v>
      </c>
      <c r="C24" s="233" t="str">
        <f>'Cuadro de Mando'!G24</f>
        <v>Indicador Aprendizaje 4</v>
      </c>
      <c r="D24" s="233" t="str">
        <f>'Cuadro de Mando'!H24</f>
        <v>Meta AC 4</v>
      </c>
      <c r="E24" s="233">
        <f>'Cuadro de Mando'!I24</f>
        <v>0.92</v>
      </c>
      <c r="F24" s="448"/>
      <c r="G24" s="526" t="s">
        <v>241</v>
      </c>
      <c r="H24" s="526" t="s">
        <v>234</v>
      </c>
      <c r="I24" s="224"/>
      <c r="J24" s="526" t="s">
        <v>242</v>
      </c>
      <c r="K24" s="234"/>
      <c r="L24" s="230"/>
      <c r="M24" s="526" t="s">
        <v>241</v>
      </c>
      <c r="N24" s="526" t="s">
        <v>234</v>
      </c>
      <c r="O24" s="224"/>
      <c r="P24" s="526" t="s">
        <v>242</v>
      </c>
      <c r="Q24" s="229"/>
      <c r="R24" s="230"/>
      <c r="S24" s="526" t="s">
        <v>241</v>
      </c>
      <c r="T24" s="526" t="s">
        <v>234</v>
      </c>
      <c r="U24" s="224"/>
      <c r="V24" s="526" t="s">
        <v>242</v>
      </c>
      <c r="W24" s="229"/>
      <c r="X24" s="230"/>
      <c r="Y24" s="526" t="s">
        <v>241</v>
      </c>
      <c r="Z24" s="526" t="s">
        <v>234</v>
      </c>
      <c r="AA24" s="224"/>
      <c r="AB24" s="526" t="s">
        <v>242</v>
      </c>
      <c r="AC24" s="229"/>
      <c r="AD24" s="230"/>
      <c r="AE24" s="526" t="s">
        <v>241</v>
      </c>
      <c r="AF24" s="526" t="s">
        <v>234</v>
      </c>
      <c r="AG24" s="224"/>
      <c r="AH24" s="526" t="s">
        <v>242</v>
      </c>
      <c r="AI24" s="229"/>
      <c r="AJ24" s="230"/>
      <c r="AK24" s="526" t="s">
        <v>241</v>
      </c>
      <c r="AL24" s="526" t="s">
        <v>234</v>
      </c>
      <c r="AM24" s="224"/>
      <c r="AN24" s="526" t="s">
        <v>242</v>
      </c>
      <c r="AO24" s="229"/>
      <c r="AP24" s="230"/>
      <c r="AQ24" s="526" t="s">
        <v>241</v>
      </c>
      <c r="AR24" s="526" t="s">
        <v>234</v>
      </c>
      <c r="AS24" s="224"/>
      <c r="AT24" s="526" t="s">
        <v>242</v>
      </c>
      <c r="AU24" s="229"/>
      <c r="AV24" s="223"/>
    </row>
    <row r="25" spans="1:48" s="185" customFormat="1" ht="81.75" customHeight="1" thickTop="1" thickBot="1" x14ac:dyDescent="0.45">
      <c r="A25" s="441"/>
      <c r="B25" s="233" t="str">
        <f>'Cuadro de Mando'!D25</f>
        <v>Objetivo Aprendizaje 5</v>
      </c>
      <c r="C25" s="233" t="str">
        <f>'Cuadro de Mando'!G25</f>
        <v>Indicador Aprendizaje 5</v>
      </c>
      <c r="D25" s="233" t="str">
        <f>'Cuadro de Mando'!H25</f>
        <v>Meta AC 5</v>
      </c>
      <c r="E25" s="233">
        <f>'Cuadro de Mando'!I25</f>
        <v>0.92</v>
      </c>
      <c r="F25" s="448"/>
      <c r="G25" s="526" t="s">
        <v>243</v>
      </c>
      <c r="H25" s="526" t="s">
        <v>235</v>
      </c>
      <c r="I25" s="224"/>
      <c r="J25" s="526" t="s">
        <v>244</v>
      </c>
      <c r="K25" s="234"/>
      <c r="L25" s="230"/>
      <c r="M25" s="526" t="s">
        <v>243</v>
      </c>
      <c r="N25" s="526" t="s">
        <v>235</v>
      </c>
      <c r="O25" s="224"/>
      <c r="P25" s="526" t="s">
        <v>244</v>
      </c>
      <c r="Q25" s="229"/>
      <c r="R25" s="230"/>
      <c r="S25" s="526" t="s">
        <v>243</v>
      </c>
      <c r="T25" s="526" t="s">
        <v>235</v>
      </c>
      <c r="U25" s="224"/>
      <c r="V25" s="526" t="s">
        <v>244</v>
      </c>
      <c r="W25" s="229"/>
      <c r="X25" s="230"/>
      <c r="Y25" s="526" t="s">
        <v>243</v>
      </c>
      <c r="Z25" s="526" t="s">
        <v>235</v>
      </c>
      <c r="AA25" s="224"/>
      <c r="AB25" s="526" t="s">
        <v>244</v>
      </c>
      <c r="AC25" s="229"/>
      <c r="AD25" s="230"/>
      <c r="AE25" s="526" t="s">
        <v>243</v>
      </c>
      <c r="AF25" s="526" t="s">
        <v>235</v>
      </c>
      <c r="AG25" s="224"/>
      <c r="AH25" s="526" t="s">
        <v>244</v>
      </c>
      <c r="AI25" s="229"/>
      <c r="AJ25" s="230"/>
      <c r="AK25" s="526" t="s">
        <v>243</v>
      </c>
      <c r="AL25" s="526" t="s">
        <v>235</v>
      </c>
      <c r="AM25" s="224"/>
      <c r="AN25" s="526" t="s">
        <v>244</v>
      </c>
      <c r="AO25" s="229"/>
      <c r="AP25" s="230"/>
      <c r="AQ25" s="526" t="s">
        <v>243</v>
      </c>
      <c r="AR25" s="526" t="s">
        <v>235</v>
      </c>
      <c r="AS25" s="224"/>
      <c r="AT25" s="526" t="s">
        <v>244</v>
      </c>
      <c r="AU25" s="229"/>
      <c r="AV25" s="223"/>
    </row>
    <row r="26" spans="1:48" s="185" customFormat="1" ht="105" customHeight="1" thickTop="1" thickBot="1" x14ac:dyDescent="0.45">
      <c r="A26" s="441"/>
      <c r="B26" s="233" t="str">
        <f>'Cuadro de Mando'!D26</f>
        <v>Objetivo Aprendizaje 6</v>
      </c>
      <c r="C26" s="233" t="str">
        <f>'Cuadro de Mando'!G26</f>
        <v>Indicador Aprendizaje 6</v>
      </c>
      <c r="D26" s="233" t="str">
        <f>'Cuadro de Mando'!H26</f>
        <v>Meta AC 6</v>
      </c>
      <c r="E26" s="233">
        <f>'Cuadro de Mando'!I26</f>
        <v>0.92</v>
      </c>
      <c r="F26" s="448"/>
      <c r="G26" s="526" t="s">
        <v>245</v>
      </c>
      <c r="H26" s="526" t="s">
        <v>246</v>
      </c>
      <c r="I26" s="224"/>
      <c r="J26" s="526" t="s">
        <v>247</v>
      </c>
      <c r="K26" s="234"/>
      <c r="L26" s="230"/>
      <c r="M26" s="526" t="s">
        <v>245</v>
      </c>
      <c r="N26" s="526" t="s">
        <v>246</v>
      </c>
      <c r="O26" s="224"/>
      <c r="P26" s="526" t="s">
        <v>247</v>
      </c>
      <c r="Q26" s="229"/>
      <c r="R26" s="230"/>
      <c r="S26" s="526" t="s">
        <v>245</v>
      </c>
      <c r="T26" s="526" t="s">
        <v>246</v>
      </c>
      <c r="U26" s="224"/>
      <c r="V26" s="526" t="s">
        <v>247</v>
      </c>
      <c r="W26" s="229"/>
      <c r="X26" s="230"/>
      <c r="Y26" s="526" t="s">
        <v>245</v>
      </c>
      <c r="Z26" s="526" t="s">
        <v>246</v>
      </c>
      <c r="AA26" s="224"/>
      <c r="AB26" s="526" t="s">
        <v>247</v>
      </c>
      <c r="AC26" s="229" t="s">
        <v>114</v>
      </c>
      <c r="AD26" s="230"/>
      <c r="AE26" s="526" t="s">
        <v>245</v>
      </c>
      <c r="AF26" s="526" t="s">
        <v>246</v>
      </c>
      <c r="AG26" s="224"/>
      <c r="AH26" s="526" t="s">
        <v>247</v>
      </c>
      <c r="AI26" s="229"/>
      <c r="AJ26" s="230"/>
      <c r="AK26" s="526" t="s">
        <v>245</v>
      </c>
      <c r="AL26" s="526" t="s">
        <v>246</v>
      </c>
      <c r="AM26" s="224"/>
      <c r="AN26" s="526" t="s">
        <v>247</v>
      </c>
      <c r="AO26" s="229"/>
      <c r="AP26" s="230"/>
      <c r="AQ26" s="526" t="s">
        <v>245</v>
      </c>
      <c r="AR26" s="526" t="s">
        <v>246</v>
      </c>
      <c r="AS26" s="224"/>
      <c r="AT26" s="526" t="s">
        <v>247</v>
      </c>
      <c r="AU26" s="229"/>
      <c r="AV26" s="223"/>
    </row>
    <row r="27" spans="1:48" ht="15.6" thickTop="1" thickBot="1" x14ac:dyDescent="0.35">
      <c r="A27" s="438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</row>
    <row r="28" spans="1:48" x14ac:dyDescent="0.3">
      <c r="A28" s="187"/>
    </row>
    <row r="29" spans="1:48" x14ac:dyDescent="0.3">
      <c r="A29" s="187"/>
    </row>
    <row r="30" spans="1:48" x14ac:dyDescent="0.3">
      <c r="A30" s="187"/>
    </row>
    <row r="31" spans="1:48" x14ac:dyDescent="0.3">
      <c r="A31" s="187"/>
    </row>
    <row r="32" spans="1:48" x14ac:dyDescent="0.3">
      <c r="A32" s="187"/>
    </row>
    <row r="33" spans="1:1" x14ac:dyDescent="0.3">
      <c r="A33" s="187"/>
    </row>
    <row r="34" spans="1:1" x14ac:dyDescent="0.3">
      <c r="A34" s="187"/>
    </row>
    <row r="35" spans="1:1" x14ac:dyDescent="0.3">
      <c r="A35" s="187"/>
    </row>
    <row r="36" spans="1:1" x14ac:dyDescent="0.3">
      <c r="A36" s="187"/>
    </row>
    <row r="37" spans="1:1" x14ac:dyDescent="0.3">
      <c r="A37" s="187"/>
    </row>
    <row r="38" spans="1:1" x14ac:dyDescent="0.3">
      <c r="A38" s="187"/>
    </row>
    <row r="39" spans="1:1" x14ac:dyDescent="0.3">
      <c r="A39" s="187"/>
    </row>
  </sheetData>
  <mergeCells count="23">
    <mergeCell ref="S4:W4"/>
    <mergeCell ref="AK5:AO5"/>
    <mergeCell ref="AQ5:AU5"/>
    <mergeCell ref="AE4:AI4"/>
    <mergeCell ref="AK4:AO4"/>
    <mergeCell ref="AQ4:AU4"/>
    <mergeCell ref="AE5:AI5"/>
    <mergeCell ref="A3:G3"/>
    <mergeCell ref="A27:AV27"/>
    <mergeCell ref="A7:A10"/>
    <mergeCell ref="A11:A14"/>
    <mergeCell ref="A15:A17"/>
    <mergeCell ref="A18:A26"/>
    <mergeCell ref="Y4:AC4"/>
    <mergeCell ref="A5:E5"/>
    <mergeCell ref="G5:K5"/>
    <mergeCell ref="M5:Q5"/>
    <mergeCell ref="S5:W5"/>
    <mergeCell ref="Y5:AC5"/>
    <mergeCell ref="A4:E4"/>
    <mergeCell ref="F4:F26"/>
    <mergeCell ref="G4:K4"/>
    <mergeCell ref="M4:Q4"/>
  </mergeCells>
  <hyperlinks>
    <hyperlink ref="A5:C5" location="'Objetivos Empresa'!A1" display="OBJETIVOS EMPRESA"/>
  </hyperlink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="50" zoomScaleNormal="50" workbookViewId="0">
      <selection activeCell="H8" sqref="H8"/>
    </sheetView>
  </sheetViews>
  <sheetFormatPr baseColWidth="10" defaultRowHeight="14.4" x14ac:dyDescent="0.3"/>
  <cols>
    <col min="1" max="1" width="7" style="2" customWidth="1"/>
    <col min="2" max="2" width="41" style="2" customWidth="1"/>
    <col min="3" max="3" width="29.88671875" style="2" customWidth="1"/>
    <col min="4" max="4" width="26.44140625" style="268" customWidth="1"/>
    <col min="5" max="5" width="35.88671875" style="268" customWidth="1"/>
    <col min="6" max="6" width="36.109375" style="268" customWidth="1"/>
    <col min="7" max="7" width="23.33203125" style="268" customWidth="1"/>
    <col min="8" max="8" width="13.88671875" style="2" customWidth="1"/>
    <col min="9" max="9" width="1.109375" style="2" customWidth="1"/>
    <col min="10" max="10" width="13" style="2" bestFit="1" customWidth="1"/>
    <col min="11" max="21" width="11.5546875" style="2"/>
    <col min="22" max="22" width="5" style="2" customWidth="1"/>
    <col min="23" max="16384" width="11.5546875" style="2"/>
  </cols>
  <sheetData>
    <row r="1" spans="1:21" ht="21.75" customHeight="1" x14ac:dyDescent="0.6">
      <c r="A1" s="308"/>
      <c r="B1" s="308"/>
      <c r="C1" s="308"/>
      <c r="D1" s="308"/>
      <c r="E1" s="308"/>
      <c r="F1" s="308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235"/>
      <c r="R1" s="235"/>
      <c r="S1" s="235"/>
      <c r="T1" s="235"/>
      <c r="U1" s="237"/>
    </row>
    <row r="2" spans="1:21" ht="21.75" customHeight="1" x14ac:dyDescent="0.6">
      <c r="A2" s="309"/>
      <c r="B2" s="309"/>
      <c r="C2" s="309"/>
      <c r="D2" s="309"/>
      <c r="E2" s="309"/>
      <c r="F2" s="309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238"/>
      <c r="R2" s="238"/>
      <c r="S2" s="238"/>
      <c r="T2" s="238"/>
      <c r="U2" s="240"/>
    </row>
    <row r="3" spans="1:21" ht="32.25" customHeight="1" thickBot="1" x14ac:dyDescent="0.65">
      <c r="A3" s="310"/>
      <c r="B3" s="310"/>
      <c r="C3" s="310"/>
      <c r="D3" s="310"/>
      <c r="E3" s="310"/>
      <c r="F3" s="310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241"/>
      <c r="R3" s="241"/>
      <c r="S3" s="241"/>
      <c r="T3" s="241"/>
      <c r="U3" s="243"/>
    </row>
    <row r="4" spans="1:21" s="312" customFormat="1" ht="26.4" thickBot="1" x14ac:dyDescent="0.55000000000000004">
      <c r="A4" s="453" t="s">
        <v>268</v>
      </c>
      <c r="B4" s="453"/>
      <c r="C4" s="453"/>
      <c r="D4" s="453"/>
      <c r="E4" s="453"/>
      <c r="F4" s="453"/>
      <c r="G4" s="453"/>
      <c r="H4" s="453"/>
      <c r="I4" s="311"/>
      <c r="J4" s="422" t="s">
        <v>55</v>
      </c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3"/>
    </row>
    <row r="5" spans="1:21" s="315" customFormat="1" ht="29.25" customHeight="1" thickBot="1" x14ac:dyDescent="0.55000000000000004">
      <c r="A5" s="313" t="s">
        <v>27</v>
      </c>
      <c r="B5" s="454"/>
      <c r="C5" s="454"/>
      <c r="D5" s="454"/>
      <c r="E5" s="454"/>
      <c r="F5" s="454"/>
      <c r="G5" s="454"/>
      <c r="H5" s="455"/>
      <c r="I5" s="314"/>
      <c r="J5" s="456" t="s">
        <v>56</v>
      </c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5"/>
    </row>
    <row r="6" spans="1:21" s="326" customFormat="1" ht="57.75" customHeight="1" thickBot="1" x14ac:dyDescent="0.45">
      <c r="A6" s="316" t="s">
        <v>27</v>
      </c>
      <c r="B6" s="317" t="s">
        <v>37</v>
      </c>
      <c r="C6" s="318" t="s">
        <v>1</v>
      </c>
      <c r="D6" s="318" t="s">
        <v>2</v>
      </c>
      <c r="E6" s="319" t="s">
        <v>57</v>
      </c>
      <c r="F6" s="319" t="s">
        <v>53</v>
      </c>
      <c r="G6" s="320" t="s">
        <v>58</v>
      </c>
      <c r="H6" s="321" t="s">
        <v>3</v>
      </c>
      <c r="I6" s="322"/>
      <c r="J6" s="323" t="s">
        <v>14</v>
      </c>
      <c r="K6" s="324" t="s">
        <v>15</v>
      </c>
      <c r="L6" s="324" t="s">
        <v>16</v>
      </c>
      <c r="M6" s="324" t="s">
        <v>17</v>
      </c>
      <c r="N6" s="324" t="s">
        <v>18</v>
      </c>
      <c r="O6" s="324" t="s">
        <v>19</v>
      </c>
      <c r="P6" s="324" t="s">
        <v>20</v>
      </c>
      <c r="Q6" s="324" t="s">
        <v>21</v>
      </c>
      <c r="R6" s="324" t="s">
        <v>22</v>
      </c>
      <c r="S6" s="324" t="s">
        <v>23</v>
      </c>
      <c r="T6" s="324" t="s">
        <v>24</v>
      </c>
      <c r="U6" s="325" t="s">
        <v>25</v>
      </c>
    </row>
    <row r="7" spans="1:21" ht="63.75" customHeight="1" thickBot="1" x14ac:dyDescent="0.45">
      <c r="A7" s="405" t="s">
        <v>30</v>
      </c>
      <c r="B7" s="327" t="str">
        <f>'Seguimiento Objetivos '!C8</f>
        <v>Objetivo Financiero 1</v>
      </c>
      <c r="C7" s="327" t="str">
        <f>'Seguimiento Objetivos '!D8</f>
        <v>Indicador Financiero 1</v>
      </c>
      <c r="D7" s="353" t="str">
        <f>'Seguimiento Objetivos '!E8</f>
        <v>Meta F 1</v>
      </c>
      <c r="E7" s="328" t="str">
        <f>Alineamiento!G7</f>
        <v>Objetivo de Contribución F1</v>
      </c>
      <c r="F7" s="328" t="str">
        <f>Alineamiento!H7</f>
        <v>indicador  F1</v>
      </c>
      <c r="G7" s="329">
        <f>Alineamiento!I7</f>
        <v>0</v>
      </c>
      <c r="H7" s="330">
        <f ca="1">AVERAGE(J7:U7)</f>
        <v>20.916666666666668</v>
      </c>
      <c r="I7" s="259"/>
      <c r="J7" s="263">
        <f ca="1">RANDBETWEEN(10,30)</f>
        <v>16</v>
      </c>
      <c r="K7" s="263">
        <f t="shared" ref="K7:U7" ca="1" si="0">RANDBETWEEN(10,30)</f>
        <v>26</v>
      </c>
      <c r="L7" s="263">
        <f t="shared" ca="1" si="0"/>
        <v>13</v>
      </c>
      <c r="M7" s="263">
        <f t="shared" ca="1" si="0"/>
        <v>23</v>
      </c>
      <c r="N7" s="263">
        <f t="shared" ca="1" si="0"/>
        <v>26</v>
      </c>
      <c r="O7" s="263">
        <f t="shared" ca="1" si="0"/>
        <v>29</v>
      </c>
      <c r="P7" s="263">
        <f t="shared" ca="1" si="0"/>
        <v>24</v>
      </c>
      <c r="Q7" s="263">
        <f t="shared" ca="1" si="0"/>
        <v>21</v>
      </c>
      <c r="R7" s="263">
        <f t="shared" ca="1" si="0"/>
        <v>15</v>
      </c>
      <c r="S7" s="263">
        <f t="shared" ca="1" si="0"/>
        <v>13</v>
      </c>
      <c r="T7" s="263">
        <f t="shared" ca="1" si="0"/>
        <v>24</v>
      </c>
      <c r="U7" s="263">
        <f t="shared" ca="1" si="0"/>
        <v>21</v>
      </c>
    </row>
    <row r="8" spans="1:21" ht="58.5" customHeight="1" thickBot="1" x14ac:dyDescent="0.45">
      <c r="A8" s="406"/>
      <c r="B8" s="327" t="str">
        <f>'Seguimiento Objetivos '!C9</f>
        <v>Objetivo Financiero 2</v>
      </c>
      <c r="C8" s="327" t="str">
        <f>'Seguimiento Objetivos '!D9</f>
        <v>Indicador Financiero 2</v>
      </c>
      <c r="D8" s="353" t="str">
        <f>'Seguimiento Objetivos '!E9</f>
        <v>Meta F 2</v>
      </c>
      <c r="E8" s="328" t="str">
        <f>Alineamiento!G8</f>
        <v>Objetivo de Contribución F2</v>
      </c>
      <c r="F8" s="328" t="str">
        <f>Alineamiento!H8</f>
        <v>indicador  F2</v>
      </c>
      <c r="G8" s="329">
        <f>Alineamiento!I8</f>
        <v>0</v>
      </c>
      <c r="H8" s="330">
        <f t="shared" ref="H8:H26" ca="1" si="1">AVERAGE(J8:U8)</f>
        <v>41.083333333333336</v>
      </c>
      <c r="I8" s="259"/>
      <c r="J8" s="263">
        <f ca="1">RANDBETWEEN(10,60)</f>
        <v>36</v>
      </c>
      <c r="K8" s="263">
        <f t="shared" ref="K8:U8" ca="1" si="2">RANDBETWEEN(10,60)</f>
        <v>55</v>
      </c>
      <c r="L8" s="263">
        <f t="shared" ca="1" si="2"/>
        <v>27</v>
      </c>
      <c r="M8" s="263">
        <f t="shared" ca="1" si="2"/>
        <v>15</v>
      </c>
      <c r="N8" s="263">
        <f t="shared" ca="1" si="2"/>
        <v>29</v>
      </c>
      <c r="O8" s="263">
        <f t="shared" ca="1" si="2"/>
        <v>23</v>
      </c>
      <c r="P8" s="263">
        <f t="shared" ca="1" si="2"/>
        <v>42</v>
      </c>
      <c r="Q8" s="263">
        <f t="shared" ca="1" si="2"/>
        <v>56</v>
      </c>
      <c r="R8" s="263">
        <f t="shared" ca="1" si="2"/>
        <v>47</v>
      </c>
      <c r="S8" s="263">
        <f t="shared" ca="1" si="2"/>
        <v>56</v>
      </c>
      <c r="T8" s="263">
        <f t="shared" ca="1" si="2"/>
        <v>54</v>
      </c>
      <c r="U8" s="263">
        <f t="shared" ca="1" si="2"/>
        <v>53</v>
      </c>
    </row>
    <row r="9" spans="1:21" ht="64.5" customHeight="1" thickBot="1" x14ac:dyDescent="0.45">
      <c r="A9" s="406"/>
      <c r="B9" s="327" t="str">
        <f>'Seguimiento Objetivos '!C10</f>
        <v>Objetivo Financiero 3</v>
      </c>
      <c r="C9" s="327" t="str">
        <f>'Seguimiento Objetivos '!D10</f>
        <v>Indicador Financiero 3</v>
      </c>
      <c r="D9" s="353" t="str">
        <f>'Seguimiento Objetivos '!E10</f>
        <v>Meta F 3</v>
      </c>
      <c r="E9" s="328" t="str">
        <f>Alineamiento!G9</f>
        <v>Objetivo de Contribución F3</v>
      </c>
      <c r="F9" s="328" t="str">
        <f>Alineamiento!H9</f>
        <v>indicador  F3</v>
      </c>
      <c r="G9" s="329">
        <f>Alineamiento!I9</f>
        <v>0</v>
      </c>
      <c r="H9" s="330">
        <f t="shared" ca="1" si="1"/>
        <v>69.083333333333329</v>
      </c>
      <c r="I9" s="259"/>
      <c r="J9" s="263">
        <f ca="1">RANDBETWEEN(10,100)</f>
        <v>52</v>
      </c>
      <c r="K9" s="263">
        <f t="shared" ref="K9:U13" ca="1" si="3">RANDBETWEEN(10,100)</f>
        <v>12</v>
      </c>
      <c r="L9" s="263">
        <f t="shared" ca="1" si="3"/>
        <v>15</v>
      </c>
      <c r="M9" s="263">
        <f t="shared" ca="1" si="3"/>
        <v>61</v>
      </c>
      <c r="N9" s="263">
        <f t="shared" ca="1" si="3"/>
        <v>80</v>
      </c>
      <c r="O9" s="263">
        <f t="shared" ca="1" si="3"/>
        <v>80</v>
      </c>
      <c r="P9" s="263">
        <f t="shared" ca="1" si="3"/>
        <v>91</v>
      </c>
      <c r="Q9" s="263">
        <f t="shared" ca="1" si="3"/>
        <v>96</v>
      </c>
      <c r="R9" s="263">
        <f t="shared" ca="1" si="3"/>
        <v>95</v>
      </c>
      <c r="S9" s="263">
        <f t="shared" ca="1" si="3"/>
        <v>100</v>
      </c>
      <c r="T9" s="263">
        <f t="shared" ca="1" si="3"/>
        <v>47</v>
      </c>
      <c r="U9" s="263">
        <f t="shared" ca="1" si="3"/>
        <v>100</v>
      </c>
    </row>
    <row r="10" spans="1:21" ht="79.5" customHeight="1" thickBot="1" x14ac:dyDescent="0.45">
      <c r="A10" s="406" t="s">
        <v>32</v>
      </c>
      <c r="B10" s="331" t="str">
        <f>'Seguimiento Objetivos '!C11</f>
        <v>Objetivo Clientes 1</v>
      </c>
      <c r="C10" s="331" t="str">
        <f>'Seguimiento Objetivos '!D11</f>
        <v>Indicador Clientes 1</v>
      </c>
      <c r="D10" s="333" t="str">
        <f>'Seguimiento Objetivos '!E11</f>
        <v>Meta C 1</v>
      </c>
      <c r="E10" s="332" t="str">
        <f>Alineamiento!G10</f>
        <v>Objetivo de Contribución C1</v>
      </c>
      <c r="F10" s="332" t="str">
        <f>Alineamiento!H10</f>
        <v>indicador  C1</v>
      </c>
      <c r="G10" s="333">
        <f>Alineamiento!I10</f>
        <v>0</v>
      </c>
      <c r="H10" s="330">
        <f t="shared" ca="1" si="1"/>
        <v>5.166666666666667</v>
      </c>
      <c r="I10" s="259"/>
      <c r="J10" s="263">
        <f ca="1">RANDBETWEEN(3,7)</f>
        <v>3</v>
      </c>
      <c r="K10" s="263">
        <f t="shared" ref="K10:U10" ca="1" si="4">RANDBETWEEN(3,7)</f>
        <v>4</v>
      </c>
      <c r="L10" s="263">
        <f t="shared" ca="1" si="4"/>
        <v>3</v>
      </c>
      <c r="M10" s="263">
        <f t="shared" ca="1" si="4"/>
        <v>7</v>
      </c>
      <c r="N10" s="263">
        <f t="shared" ca="1" si="4"/>
        <v>6</v>
      </c>
      <c r="O10" s="263">
        <f t="shared" ca="1" si="4"/>
        <v>6</v>
      </c>
      <c r="P10" s="263">
        <f t="shared" ca="1" si="4"/>
        <v>6</v>
      </c>
      <c r="Q10" s="263">
        <f t="shared" ca="1" si="4"/>
        <v>3</v>
      </c>
      <c r="R10" s="263">
        <f t="shared" ca="1" si="4"/>
        <v>7</v>
      </c>
      <c r="S10" s="263">
        <f t="shared" ca="1" si="4"/>
        <v>6</v>
      </c>
      <c r="T10" s="263">
        <f t="shared" ca="1" si="4"/>
        <v>4</v>
      </c>
      <c r="U10" s="263">
        <f t="shared" ca="1" si="4"/>
        <v>7</v>
      </c>
    </row>
    <row r="11" spans="1:21" ht="72" customHeight="1" thickBot="1" x14ac:dyDescent="0.45">
      <c r="A11" s="406"/>
      <c r="B11" s="331" t="str">
        <f>'Seguimiento Objetivos '!C12</f>
        <v>Objetivo Clientes 2</v>
      </c>
      <c r="C11" s="331" t="str">
        <f>'Seguimiento Objetivos '!D12</f>
        <v>Indicador Clientes 2</v>
      </c>
      <c r="D11" s="333" t="str">
        <f>'Seguimiento Objetivos '!E12</f>
        <v>Meta C 2</v>
      </c>
      <c r="E11" s="332" t="str">
        <f>Alineamiento!G11</f>
        <v>Objetivo de Contribución C2</v>
      </c>
      <c r="F11" s="332" t="str">
        <f>Alineamiento!H11</f>
        <v>indicador  C2</v>
      </c>
      <c r="G11" s="333">
        <f>Alineamiento!I11</f>
        <v>0</v>
      </c>
      <c r="H11" s="330">
        <f t="shared" ca="1" si="1"/>
        <v>3331.5</v>
      </c>
      <c r="I11" s="259"/>
      <c r="J11" s="266">
        <f ca="1">RANDBETWEEN(1000,6000)</f>
        <v>1558</v>
      </c>
      <c r="K11" s="266">
        <f t="shared" ref="K11:U11" ca="1" si="5">RANDBETWEEN(1000,6000)</f>
        <v>3679</v>
      </c>
      <c r="L11" s="266">
        <f t="shared" ca="1" si="5"/>
        <v>4071</v>
      </c>
      <c r="M11" s="266">
        <f t="shared" ca="1" si="5"/>
        <v>3904</v>
      </c>
      <c r="N11" s="266">
        <f t="shared" ca="1" si="5"/>
        <v>4161</v>
      </c>
      <c r="O11" s="266">
        <f t="shared" ca="1" si="5"/>
        <v>3811</v>
      </c>
      <c r="P11" s="266">
        <f t="shared" ca="1" si="5"/>
        <v>1336</v>
      </c>
      <c r="Q11" s="266">
        <f t="shared" ca="1" si="5"/>
        <v>1031</v>
      </c>
      <c r="R11" s="266">
        <f t="shared" ca="1" si="5"/>
        <v>4686</v>
      </c>
      <c r="S11" s="266">
        <f t="shared" ca="1" si="5"/>
        <v>3657</v>
      </c>
      <c r="T11" s="266">
        <f t="shared" ca="1" si="5"/>
        <v>5056</v>
      </c>
      <c r="U11" s="266">
        <f t="shared" ca="1" si="5"/>
        <v>3028</v>
      </c>
    </row>
    <row r="12" spans="1:21" ht="68.25" customHeight="1" thickBot="1" x14ac:dyDescent="0.45">
      <c r="A12" s="406"/>
      <c r="B12" s="331" t="str">
        <f>'Seguimiento Objetivos '!C13</f>
        <v>Objetivo Clientes 3</v>
      </c>
      <c r="C12" s="331" t="str">
        <f>'Seguimiento Objetivos '!D13</f>
        <v>Indicador Clientes 3</v>
      </c>
      <c r="D12" s="333" t="str">
        <f>'Seguimiento Objetivos '!E13</f>
        <v>Meta C 3</v>
      </c>
      <c r="E12" s="332" t="str">
        <f>Alineamiento!G12</f>
        <v>Objetivo de Contribución C3</v>
      </c>
      <c r="F12" s="332" t="str">
        <f>Alineamiento!H12</f>
        <v>indicador  C3</v>
      </c>
      <c r="G12" s="333">
        <f>Alineamiento!I12</f>
        <v>0</v>
      </c>
      <c r="H12" s="330">
        <f t="shared" ca="1" si="1"/>
        <v>61.666666666666664</v>
      </c>
      <c r="I12" s="259"/>
      <c r="J12" s="263">
        <f ca="1">RANDBETWEEN(10,100)</f>
        <v>14</v>
      </c>
      <c r="K12" s="263">
        <f t="shared" ca="1" si="3"/>
        <v>56</v>
      </c>
      <c r="L12" s="263">
        <f t="shared" ca="1" si="3"/>
        <v>88</v>
      </c>
      <c r="M12" s="263">
        <f t="shared" ca="1" si="3"/>
        <v>99</v>
      </c>
      <c r="N12" s="263">
        <f t="shared" ca="1" si="3"/>
        <v>76</v>
      </c>
      <c r="O12" s="263">
        <f t="shared" ca="1" si="3"/>
        <v>38</v>
      </c>
      <c r="P12" s="263">
        <f t="shared" ca="1" si="3"/>
        <v>98</v>
      </c>
      <c r="Q12" s="263">
        <f t="shared" ca="1" si="3"/>
        <v>22</v>
      </c>
      <c r="R12" s="263">
        <f t="shared" ca="1" si="3"/>
        <v>57</v>
      </c>
      <c r="S12" s="263">
        <f t="shared" ca="1" si="3"/>
        <v>10</v>
      </c>
      <c r="T12" s="263">
        <f t="shared" ca="1" si="3"/>
        <v>97</v>
      </c>
      <c r="U12" s="263">
        <f t="shared" ca="1" si="3"/>
        <v>85</v>
      </c>
    </row>
    <row r="13" spans="1:21" ht="56.25" customHeight="1" thickBot="1" x14ac:dyDescent="0.45">
      <c r="A13" s="452" t="s">
        <v>31</v>
      </c>
      <c r="B13" s="334" t="str">
        <f>'Seguimiento Objetivos '!C14</f>
        <v>Objetivo Procesos 1</v>
      </c>
      <c r="C13" s="334" t="str">
        <f>'Seguimiento Objetivos '!D14</f>
        <v>Indicador Procesos 1</v>
      </c>
      <c r="D13" s="329" t="str">
        <f>'Seguimiento Objetivos '!E14</f>
        <v>Meta P 1</v>
      </c>
      <c r="E13" s="329" t="str">
        <f>Alineamiento!G13</f>
        <v>Objetivo de Contribución P1</v>
      </c>
      <c r="F13" s="329" t="str">
        <f>Alineamiento!H13</f>
        <v>indicador  P 1</v>
      </c>
      <c r="G13" s="329">
        <f>Alineamiento!I13</f>
        <v>0</v>
      </c>
      <c r="H13" s="330">
        <f t="shared" ca="1" si="1"/>
        <v>56.333333333333336</v>
      </c>
      <c r="I13" s="259"/>
      <c r="J13" s="263">
        <f ca="1">RANDBETWEEN(10,100)</f>
        <v>94</v>
      </c>
      <c r="K13" s="263">
        <f t="shared" ca="1" si="3"/>
        <v>14</v>
      </c>
      <c r="L13" s="263">
        <f t="shared" ca="1" si="3"/>
        <v>89</v>
      </c>
      <c r="M13" s="263">
        <f t="shared" ca="1" si="3"/>
        <v>28</v>
      </c>
      <c r="N13" s="263">
        <f t="shared" ca="1" si="3"/>
        <v>23</v>
      </c>
      <c r="O13" s="263">
        <f t="shared" ca="1" si="3"/>
        <v>90</v>
      </c>
      <c r="P13" s="263">
        <f t="shared" ca="1" si="3"/>
        <v>63</v>
      </c>
      <c r="Q13" s="263">
        <f t="shared" ca="1" si="3"/>
        <v>93</v>
      </c>
      <c r="R13" s="263">
        <f t="shared" ca="1" si="3"/>
        <v>52</v>
      </c>
      <c r="S13" s="263">
        <f t="shared" ca="1" si="3"/>
        <v>51</v>
      </c>
      <c r="T13" s="263">
        <f t="shared" ca="1" si="3"/>
        <v>40</v>
      </c>
      <c r="U13" s="263">
        <f t="shared" ca="1" si="3"/>
        <v>39</v>
      </c>
    </row>
    <row r="14" spans="1:21" ht="48.75" customHeight="1" thickBot="1" x14ac:dyDescent="0.45">
      <c r="A14" s="452"/>
      <c r="B14" s="334" t="str">
        <f>'Seguimiento Objetivos '!C15</f>
        <v>Objetivo Procesos 2</v>
      </c>
      <c r="C14" s="334" t="str">
        <f>'Seguimiento Objetivos '!D15</f>
        <v>Indicador Procesos 2</v>
      </c>
      <c r="D14" s="329" t="str">
        <f>'Seguimiento Objetivos '!E15</f>
        <v>Meta P 2</v>
      </c>
      <c r="E14" s="329" t="str">
        <f>Alineamiento!G14</f>
        <v>Objetivo de Contribución P2</v>
      </c>
      <c r="F14" s="329" t="str">
        <f>Alineamiento!H14</f>
        <v>indicador  P 2</v>
      </c>
      <c r="G14" s="329">
        <f>Alineamiento!I14</f>
        <v>0</v>
      </c>
      <c r="H14" s="330">
        <f t="shared" ca="1" si="1"/>
        <v>26.833333333333332</v>
      </c>
      <c r="I14" s="267"/>
      <c r="J14" s="263">
        <f t="shared" ref="J14:U26" ca="1" si="6">RANDBETWEEN(10,40)</f>
        <v>32</v>
      </c>
      <c r="K14" s="263">
        <f t="shared" ca="1" si="6"/>
        <v>33</v>
      </c>
      <c r="L14" s="263">
        <f t="shared" ca="1" si="6"/>
        <v>17</v>
      </c>
      <c r="M14" s="263">
        <f t="shared" ca="1" si="6"/>
        <v>25</v>
      </c>
      <c r="N14" s="263">
        <f t="shared" ca="1" si="6"/>
        <v>16</v>
      </c>
      <c r="O14" s="263">
        <f t="shared" ca="1" si="6"/>
        <v>24</v>
      </c>
      <c r="P14" s="263">
        <f t="shared" ca="1" si="6"/>
        <v>40</v>
      </c>
      <c r="Q14" s="263">
        <f t="shared" ca="1" si="6"/>
        <v>10</v>
      </c>
      <c r="R14" s="263">
        <f t="shared" ca="1" si="6"/>
        <v>33</v>
      </c>
      <c r="S14" s="263">
        <f t="shared" ca="1" si="6"/>
        <v>36</v>
      </c>
      <c r="T14" s="263">
        <f t="shared" ca="1" si="6"/>
        <v>37</v>
      </c>
      <c r="U14" s="263">
        <f t="shared" ca="1" si="6"/>
        <v>19</v>
      </c>
    </row>
    <row r="15" spans="1:21" ht="50.25" customHeight="1" thickBot="1" x14ac:dyDescent="0.45">
      <c r="A15" s="452"/>
      <c r="B15" s="334" t="str">
        <f>'Seguimiento Objetivos '!C16</f>
        <v>Objetivo Procesos 3</v>
      </c>
      <c r="C15" s="334" t="str">
        <f>'Seguimiento Objetivos '!D16</f>
        <v>Indicador Procesos 3</v>
      </c>
      <c r="D15" s="329" t="str">
        <f>'Seguimiento Objetivos '!E16</f>
        <v>Meta P 3</v>
      </c>
      <c r="E15" s="329" t="str">
        <f>Alineamiento!G15</f>
        <v>Objetivo de Contribución P3</v>
      </c>
      <c r="F15" s="329" t="str">
        <f>Alineamiento!H15</f>
        <v>indicador  P 3</v>
      </c>
      <c r="G15" s="329">
        <f>Alineamiento!I15</f>
        <v>0</v>
      </c>
      <c r="H15" s="330">
        <f t="shared" ca="1" si="1"/>
        <v>29.25</v>
      </c>
      <c r="I15" s="259"/>
      <c r="J15" s="263">
        <f t="shared" ca="1" si="6"/>
        <v>32</v>
      </c>
      <c r="K15" s="263">
        <f t="shared" ca="1" si="6"/>
        <v>33</v>
      </c>
      <c r="L15" s="263">
        <f t="shared" ca="1" si="6"/>
        <v>30</v>
      </c>
      <c r="M15" s="263">
        <f t="shared" ca="1" si="6"/>
        <v>38</v>
      </c>
      <c r="N15" s="263">
        <f t="shared" ca="1" si="6"/>
        <v>30</v>
      </c>
      <c r="O15" s="263">
        <f t="shared" ca="1" si="6"/>
        <v>20</v>
      </c>
      <c r="P15" s="263">
        <f t="shared" ca="1" si="6"/>
        <v>33</v>
      </c>
      <c r="Q15" s="263">
        <f t="shared" ca="1" si="6"/>
        <v>27</v>
      </c>
      <c r="R15" s="263">
        <f t="shared" ca="1" si="6"/>
        <v>37</v>
      </c>
      <c r="S15" s="263">
        <f t="shared" ca="1" si="6"/>
        <v>33</v>
      </c>
      <c r="T15" s="263">
        <f t="shared" ca="1" si="6"/>
        <v>14</v>
      </c>
      <c r="U15" s="263">
        <f t="shared" ca="1" si="6"/>
        <v>24</v>
      </c>
    </row>
    <row r="16" spans="1:21" ht="51.75" customHeight="1" thickBot="1" x14ac:dyDescent="0.45">
      <c r="A16" s="452"/>
      <c r="B16" s="334" t="str">
        <f>'Seguimiento Objetivos '!C17</f>
        <v>Objetivo Procesos 4</v>
      </c>
      <c r="C16" s="334" t="str">
        <f>'Seguimiento Objetivos '!D17</f>
        <v>Indicador Procesos 4</v>
      </c>
      <c r="D16" s="329" t="str">
        <f>'Seguimiento Objetivos '!E17</f>
        <v>Meta P 4</v>
      </c>
      <c r="E16" s="329" t="str">
        <f>Alineamiento!G16</f>
        <v>Objetivo de Contribución P4</v>
      </c>
      <c r="F16" s="329" t="str">
        <f>Alineamiento!H16</f>
        <v>indicador  P 4</v>
      </c>
      <c r="G16" s="329">
        <f>Alineamiento!I16</f>
        <v>0</v>
      </c>
      <c r="H16" s="330">
        <f t="shared" ca="1" si="1"/>
        <v>24.916666666666668</v>
      </c>
      <c r="I16" s="259"/>
      <c r="J16" s="263">
        <f t="shared" ca="1" si="6"/>
        <v>16</v>
      </c>
      <c r="K16" s="263">
        <f t="shared" ca="1" si="6"/>
        <v>20</v>
      </c>
      <c r="L16" s="263">
        <f t="shared" ca="1" si="6"/>
        <v>12</v>
      </c>
      <c r="M16" s="263">
        <f t="shared" ca="1" si="6"/>
        <v>28</v>
      </c>
      <c r="N16" s="263">
        <f t="shared" ca="1" si="6"/>
        <v>40</v>
      </c>
      <c r="O16" s="263">
        <f t="shared" ca="1" si="6"/>
        <v>40</v>
      </c>
      <c r="P16" s="263">
        <f t="shared" ca="1" si="6"/>
        <v>21</v>
      </c>
      <c r="Q16" s="263">
        <f t="shared" ca="1" si="6"/>
        <v>33</v>
      </c>
      <c r="R16" s="263">
        <f t="shared" ca="1" si="6"/>
        <v>24</v>
      </c>
      <c r="S16" s="263">
        <f t="shared" ca="1" si="6"/>
        <v>36</v>
      </c>
      <c r="T16" s="263">
        <f t="shared" ca="1" si="6"/>
        <v>12</v>
      </c>
      <c r="U16" s="263">
        <f t="shared" ca="1" si="6"/>
        <v>17</v>
      </c>
    </row>
    <row r="17" spans="1:21" ht="48.75" customHeight="1" thickBot="1" x14ac:dyDescent="0.45">
      <c r="A17" s="452"/>
      <c r="B17" s="334" t="str">
        <f>'Seguimiento Objetivos '!C18</f>
        <v>Objetivo Procesos 5</v>
      </c>
      <c r="C17" s="334" t="str">
        <f>'Seguimiento Objetivos '!D18</f>
        <v>Indicador Procesos 5</v>
      </c>
      <c r="D17" s="329" t="str">
        <f>'Seguimiento Objetivos '!E18</f>
        <v>Meta P 5</v>
      </c>
      <c r="E17" s="329" t="str">
        <f>Alineamiento!G17</f>
        <v>Objetivo de Contribución P5</v>
      </c>
      <c r="F17" s="329" t="str">
        <f>Alineamiento!H17</f>
        <v>indicador  P 5</v>
      </c>
      <c r="G17" s="329">
        <f>Alineamiento!I17</f>
        <v>0</v>
      </c>
      <c r="H17" s="330">
        <f t="shared" ca="1" si="1"/>
        <v>24</v>
      </c>
      <c r="I17" s="259"/>
      <c r="J17" s="263">
        <f t="shared" ca="1" si="6"/>
        <v>28</v>
      </c>
      <c r="K17" s="263">
        <f t="shared" ca="1" si="6"/>
        <v>23</v>
      </c>
      <c r="L17" s="263">
        <f t="shared" ca="1" si="6"/>
        <v>17</v>
      </c>
      <c r="M17" s="263">
        <f t="shared" ca="1" si="6"/>
        <v>37</v>
      </c>
      <c r="N17" s="263">
        <f t="shared" ca="1" si="6"/>
        <v>19</v>
      </c>
      <c r="O17" s="263">
        <f t="shared" ca="1" si="6"/>
        <v>22</v>
      </c>
      <c r="P17" s="263">
        <f t="shared" ca="1" si="6"/>
        <v>19</v>
      </c>
      <c r="Q17" s="263">
        <f t="shared" ca="1" si="6"/>
        <v>21</v>
      </c>
      <c r="R17" s="263">
        <f t="shared" ca="1" si="6"/>
        <v>11</v>
      </c>
      <c r="S17" s="263">
        <f t="shared" ca="1" si="6"/>
        <v>33</v>
      </c>
      <c r="T17" s="263">
        <f t="shared" ca="1" si="6"/>
        <v>19</v>
      </c>
      <c r="U17" s="263">
        <f t="shared" ca="1" si="6"/>
        <v>39</v>
      </c>
    </row>
    <row r="18" spans="1:21" ht="69" customHeight="1" thickBot="1" x14ac:dyDescent="0.45">
      <c r="A18" s="452"/>
      <c r="B18" s="334" t="str">
        <f>'Seguimiento Objetivos '!C19</f>
        <v>Objetivo Procesos 6</v>
      </c>
      <c r="C18" s="334" t="str">
        <f>'Seguimiento Objetivos '!D19</f>
        <v>Indicador Procesos 6</v>
      </c>
      <c r="D18" s="329" t="str">
        <f>'Seguimiento Objetivos '!E19</f>
        <v>Meta P 6</v>
      </c>
      <c r="E18" s="329" t="str">
        <f>Alineamiento!G18</f>
        <v>Objetivo de Contribución P6</v>
      </c>
      <c r="F18" s="329" t="str">
        <f>Alineamiento!H18</f>
        <v>indicador  P 6</v>
      </c>
      <c r="G18" s="329">
        <f>Alineamiento!I18</f>
        <v>0</v>
      </c>
      <c r="H18" s="330">
        <f t="shared" ca="1" si="1"/>
        <v>23.083333333333332</v>
      </c>
      <c r="I18" s="259"/>
      <c r="J18" s="263">
        <f t="shared" ca="1" si="6"/>
        <v>19</v>
      </c>
      <c r="K18" s="263">
        <f t="shared" ca="1" si="6"/>
        <v>19</v>
      </c>
      <c r="L18" s="263">
        <f t="shared" ca="1" si="6"/>
        <v>11</v>
      </c>
      <c r="M18" s="263">
        <f t="shared" ca="1" si="6"/>
        <v>21</v>
      </c>
      <c r="N18" s="263">
        <f t="shared" ca="1" si="6"/>
        <v>17</v>
      </c>
      <c r="O18" s="263">
        <f t="shared" ca="1" si="6"/>
        <v>10</v>
      </c>
      <c r="P18" s="263">
        <f t="shared" ca="1" si="6"/>
        <v>34</v>
      </c>
      <c r="Q18" s="263">
        <f t="shared" ca="1" si="6"/>
        <v>31</v>
      </c>
      <c r="R18" s="263">
        <f t="shared" ca="1" si="6"/>
        <v>36</v>
      </c>
      <c r="S18" s="263">
        <f t="shared" ca="1" si="6"/>
        <v>22</v>
      </c>
      <c r="T18" s="263">
        <f t="shared" ca="1" si="6"/>
        <v>28</v>
      </c>
      <c r="U18" s="263">
        <f t="shared" ca="1" si="6"/>
        <v>29</v>
      </c>
    </row>
    <row r="19" spans="1:21" ht="41.25" customHeight="1" thickBot="1" x14ac:dyDescent="0.45">
      <c r="A19" s="452"/>
      <c r="B19" s="334" t="str">
        <f>'Seguimiento Objetivos '!C20</f>
        <v>Objetivo Procesos 7</v>
      </c>
      <c r="C19" s="334" t="str">
        <f>'Seguimiento Objetivos '!D20</f>
        <v>Indicador Procesos 7</v>
      </c>
      <c r="D19" s="329" t="str">
        <f>'Seguimiento Objetivos '!E20</f>
        <v>Meta P 7</v>
      </c>
      <c r="E19" s="329" t="str">
        <f>Alineamiento!G19</f>
        <v>Objetivo de Contribución P7</v>
      </c>
      <c r="F19" s="329" t="str">
        <f>Alineamiento!H19</f>
        <v>indicador  P 7</v>
      </c>
      <c r="G19" s="329">
        <f>Alineamiento!I19</f>
        <v>0</v>
      </c>
      <c r="H19" s="330">
        <f t="shared" ca="1" si="1"/>
        <v>26.666666666666668</v>
      </c>
      <c r="I19" s="259"/>
      <c r="J19" s="263">
        <f t="shared" ca="1" si="6"/>
        <v>37</v>
      </c>
      <c r="K19" s="263">
        <f t="shared" ca="1" si="6"/>
        <v>25</v>
      </c>
      <c r="L19" s="263">
        <f t="shared" ca="1" si="6"/>
        <v>19</v>
      </c>
      <c r="M19" s="263">
        <f t="shared" ca="1" si="6"/>
        <v>37</v>
      </c>
      <c r="N19" s="263">
        <f t="shared" ca="1" si="6"/>
        <v>10</v>
      </c>
      <c r="O19" s="263">
        <f t="shared" ca="1" si="6"/>
        <v>32</v>
      </c>
      <c r="P19" s="263">
        <f t="shared" ca="1" si="6"/>
        <v>40</v>
      </c>
      <c r="Q19" s="263">
        <f t="shared" ca="1" si="6"/>
        <v>35</v>
      </c>
      <c r="R19" s="263">
        <f t="shared" ca="1" si="6"/>
        <v>21</v>
      </c>
      <c r="S19" s="263">
        <f t="shared" ca="1" si="6"/>
        <v>21</v>
      </c>
      <c r="T19" s="263">
        <f t="shared" ca="1" si="6"/>
        <v>33</v>
      </c>
      <c r="U19" s="263">
        <f t="shared" ca="1" si="6"/>
        <v>10</v>
      </c>
    </row>
    <row r="20" spans="1:21" ht="50.25" customHeight="1" thickBot="1" x14ac:dyDescent="0.45">
      <c r="A20" s="452"/>
      <c r="B20" s="334" t="str">
        <f>'Seguimiento Objetivos '!C21</f>
        <v>Objetivo Procesos 8</v>
      </c>
      <c r="C20" s="334" t="str">
        <f>'Seguimiento Objetivos '!D21</f>
        <v>Indicador Procesos 8</v>
      </c>
      <c r="D20" s="329" t="str">
        <f>'Seguimiento Objetivos '!E21</f>
        <v>Meta P 8</v>
      </c>
      <c r="E20" s="329" t="str">
        <f>Alineamiento!G20</f>
        <v>Objetivo de Contribución P8</v>
      </c>
      <c r="F20" s="329" t="str">
        <f>Alineamiento!H20</f>
        <v>indicador  P 8</v>
      </c>
      <c r="G20" s="329">
        <f>Alineamiento!I20</f>
        <v>0</v>
      </c>
      <c r="H20" s="330">
        <f t="shared" ca="1" si="1"/>
        <v>25.416666666666668</v>
      </c>
      <c r="I20" s="259"/>
      <c r="J20" s="263">
        <f t="shared" ca="1" si="6"/>
        <v>29</v>
      </c>
      <c r="K20" s="263">
        <f t="shared" ca="1" si="6"/>
        <v>11</v>
      </c>
      <c r="L20" s="263">
        <f t="shared" ca="1" si="6"/>
        <v>36</v>
      </c>
      <c r="M20" s="263">
        <f t="shared" ca="1" si="6"/>
        <v>14</v>
      </c>
      <c r="N20" s="263">
        <f t="shared" ca="1" si="6"/>
        <v>31</v>
      </c>
      <c r="O20" s="263">
        <f t="shared" ca="1" si="6"/>
        <v>18</v>
      </c>
      <c r="P20" s="263">
        <f t="shared" ca="1" si="6"/>
        <v>31</v>
      </c>
      <c r="Q20" s="263">
        <f t="shared" ca="1" si="6"/>
        <v>13</v>
      </c>
      <c r="R20" s="263">
        <f t="shared" ca="1" si="6"/>
        <v>27</v>
      </c>
      <c r="S20" s="263">
        <f t="shared" ca="1" si="6"/>
        <v>22</v>
      </c>
      <c r="T20" s="263">
        <f t="shared" ca="1" si="6"/>
        <v>33</v>
      </c>
      <c r="U20" s="263">
        <f t="shared" ca="1" si="6"/>
        <v>40</v>
      </c>
    </row>
    <row r="21" spans="1:21" ht="40.5" customHeight="1" thickBot="1" x14ac:dyDescent="0.45">
      <c r="A21" s="405" t="s">
        <v>62</v>
      </c>
      <c r="B21" s="335" t="str">
        <f>'Seguimiento Objetivos '!C22</f>
        <v>Objetivo Aprendizaje 1</v>
      </c>
      <c r="C21" s="335" t="str">
        <f>'Seguimiento Objetivos '!D22</f>
        <v>Indicador Aprendizaje 1</v>
      </c>
      <c r="D21" s="354" t="str">
        <f>'Seguimiento Objetivos '!E22</f>
        <v>Meta AC 1</v>
      </c>
      <c r="E21" s="329" t="str">
        <f>Alineamiento!G21</f>
        <v>Objetivo de Contribución A 1</v>
      </c>
      <c r="F21" s="329" t="str">
        <f>Alineamiento!H21</f>
        <v>indicador  A 1</v>
      </c>
      <c r="G21" s="329">
        <f>Alineamiento!I21</f>
        <v>0</v>
      </c>
      <c r="H21" s="330">
        <f t="shared" ca="1" si="1"/>
        <v>25.916666666666668</v>
      </c>
      <c r="I21" s="259"/>
      <c r="J21" s="263">
        <f t="shared" ca="1" si="6"/>
        <v>40</v>
      </c>
      <c r="K21" s="263">
        <f t="shared" ca="1" si="6"/>
        <v>40</v>
      </c>
      <c r="L21" s="263">
        <f t="shared" ca="1" si="6"/>
        <v>20</v>
      </c>
      <c r="M21" s="263">
        <f t="shared" ca="1" si="6"/>
        <v>20</v>
      </c>
      <c r="N21" s="263">
        <f t="shared" ca="1" si="6"/>
        <v>22</v>
      </c>
      <c r="O21" s="263">
        <f t="shared" ca="1" si="6"/>
        <v>13</v>
      </c>
      <c r="P21" s="263">
        <f t="shared" ca="1" si="6"/>
        <v>32</v>
      </c>
      <c r="Q21" s="263">
        <f t="shared" ca="1" si="6"/>
        <v>15</v>
      </c>
      <c r="R21" s="263">
        <f t="shared" ca="1" si="6"/>
        <v>37</v>
      </c>
      <c r="S21" s="263">
        <f t="shared" ca="1" si="6"/>
        <v>22</v>
      </c>
      <c r="T21" s="263">
        <f t="shared" ca="1" si="6"/>
        <v>30</v>
      </c>
      <c r="U21" s="263">
        <f t="shared" ca="1" si="6"/>
        <v>20</v>
      </c>
    </row>
    <row r="22" spans="1:21" ht="41.4" thickBot="1" x14ac:dyDescent="0.45">
      <c r="A22" s="406"/>
      <c r="B22" s="335" t="str">
        <f>'Seguimiento Objetivos '!C23</f>
        <v>Objetivo Aprendizaje 2</v>
      </c>
      <c r="C22" s="335" t="str">
        <f>'Seguimiento Objetivos '!D23</f>
        <v>Indicador Aprendizaje 2</v>
      </c>
      <c r="D22" s="354" t="str">
        <f>'Seguimiento Objetivos '!E23</f>
        <v>Meta AC 2</v>
      </c>
      <c r="E22" s="329" t="str">
        <f>Alineamiento!G22</f>
        <v>Objetivo de Contribución A 2</v>
      </c>
      <c r="F22" s="329" t="str">
        <f>Alineamiento!H22</f>
        <v>indicador  A 2</v>
      </c>
      <c r="G22" s="329">
        <f>Alineamiento!I22</f>
        <v>0</v>
      </c>
      <c r="H22" s="330">
        <f t="shared" ca="1" si="1"/>
        <v>23.5</v>
      </c>
      <c r="I22" s="259"/>
      <c r="J22" s="263">
        <f t="shared" ca="1" si="6"/>
        <v>16</v>
      </c>
      <c r="K22" s="263">
        <f t="shared" ca="1" si="6"/>
        <v>29</v>
      </c>
      <c r="L22" s="263">
        <f t="shared" ca="1" si="6"/>
        <v>30</v>
      </c>
      <c r="M22" s="263">
        <f t="shared" ca="1" si="6"/>
        <v>38</v>
      </c>
      <c r="N22" s="263">
        <f t="shared" ca="1" si="6"/>
        <v>22</v>
      </c>
      <c r="O22" s="263">
        <f t="shared" ca="1" si="6"/>
        <v>32</v>
      </c>
      <c r="P22" s="263">
        <f t="shared" ca="1" si="6"/>
        <v>12</v>
      </c>
      <c r="Q22" s="263">
        <f t="shared" ca="1" si="6"/>
        <v>25</v>
      </c>
      <c r="R22" s="263">
        <f t="shared" ca="1" si="6"/>
        <v>39</v>
      </c>
      <c r="S22" s="263">
        <f t="shared" ca="1" si="6"/>
        <v>11</v>
      </c>
      <c r="T22" s="263">
        <f t="shared" ca="1" si="6"/>
        <v>12</v>
      </c>
      <c r="U22" s="263">
        <f t="shared" ca="1" si="6"/>
        <v>16</v>
      </c>
    </row>
    <row r="23" spans="1:21" ht="41.4" thickBot="1" x14ac:dyDescent="0.45">
      <c r="A23" s="406"/>
      <c r="B23" s="335" t="str">
        <f>'Seguimiento Objetivos '!C24</f>
        <v>Objetivo Aprendizaje 3</v>
      </c>
      <c r="C23" s="335" t="str">
        <f>'Seguimiento Objetivos '!D24</f>
        <v>Indicador Aprendizaje 3</v>
      </c>
      <c r="D23" s="354" t="str">
        <f>'Seguimiento Objetivos '!E24</f>
        <v>Meta AC 3</v>
      </c>
      <c r="E23" s="329" t="str">
        <f>Alineamiento!G23</f>
        <v>Objetivo de Contribución A 3</v>
      </c>
      <c r="F23" s="329" t="str">
        <f>Alineamiento!H23</f>
        <v>indicador  A 3</v>
      </c>
      <c r="G23" s="329">
        <f>Alineamiento!I23</f>
        <v>0</v>
      </c>
      <c r="H23" s="330">
        <f t="shared" ca="1" si="1"/>
        <v>23.75</v>
      </c>
      <c r="I23" s="259"/>
      <c r="J23" s="263">
        <f t="shared" ca="1" si="6"/>
        <v>17</v>
      </c>
      <c r="K23" s="263">
        <f t="shared" ca="1" si="6"/>
        <v>13</v>
      </c>
      <c r="L23" s="263">
        <f t="shared" ca="1" si="6"/>
        <v>17</v>
      </c>
      <c r="M23" s="263">
        <f t="shared" ca="1" si="6"/>
        <v>34</v>
      </c>
      <c r="N23" s="263">
        <f t="shared" ca="1" si="6"/>
        <v>31</v>
      </c>
      <c r="O23" s="263">
        <f t="shared" ca="1" si="6"/>
        <v>38</v>
      </c>
      <c r="P23" s="263">
        <f t="shared" ca="1" si="6"/>
        <v>13</v>
      </c>
      <c r="Q23" s="263">
        <f t="shared" ca="1" si="6"/>
        <v>34</v>
      </c>
      <c r="R23" s="263">
        <f t="shared" ca="1" si="6"/>
        <v>34</v>
      </c>
      <c r="S23" s="263">
        <f t="shared" ca="1" si="6"/>
        <v>16</v>
      </c>
      <c r="T23" s="263">
        <f t="shared" ca="1" si="6"/>
        <v>21</v>
      </c>
      <c r="U23" s="263">
        <f t="shared" ca="1" si="6"/>
        <v>17</v>
      </c>
    </row>
    <row r="24" spans="1:21" ht="41.4" thickBot="1" x14ac:dyDescent="0.45">
      <c r="A24" s="406"/>
      <c r="B24" s="335" t="str">
        <f>'Seguimiento Objetivos '!C25</f>
        <v>Objetivo Aprendizaje 4</v>
      </c>
      <c r="C24" s="335" t="str">
        <f>'Seguimiento Objetivos '!D25</f>
        <v>Indicador Aprendizaje 4</v>
      </c>
      <c r="D24" s="354" t="str">
        <f>'Seguimiento Objetivos '!E25</f>
        <v>Meta AC 4</v>
      </c>
      <c r="E24" s="329" t="str">
        <f>Alineamiento!G24</f>
        <v>Objetivo de Contribución A 4</v>
      </c>
      <c r="F24" s="329" t="str">
        <f>Alineamiento!H24</f>
        <v>indicador  A 4</v>
      </c>
      <c r="G24" s="329">
        <f>Alineamiento!I24</f>
        <v>0</v>
      </c>
      <c r="H24" s="330">
        <f t="shared" ca="1" si="1"/>
        <v>27.333333333333332</v>
      </c>
      <c r="I24" s="259"/>
      <c r="J24" s="263">
        <f t="shared" ca="1" si="6"/>
        <v>16</v>
      </c>
      <c r="K24" s="263">
        <f t="shared" ca="1" si="6"/>
        <v>30</v>
      </c>
      <c r="L24" s="263">
        <f t="shared" ca="1" si="6"/>
        <v>40</v>
      </c>
      <c r="M24" s="263">
        <f t="shared" ca="1" si="6"/>
        <v>21</v>
      </c>
      <c r="N24" s="263">
        <f t="shared" ca="1" si="6"/>
        <v>27</v>
      </c>
      <c r="O24" s="263">
        <f t="shared" ca="1" si="6"/>
        <v>15</v>
      </c>
      <c r="P24" s="263">
        <f t="shared" ca="1" si="6"/>
        <v>39</v>
      </c>
      <c r="Q24" s="263">
        <f t="shared" ca="1" si="6"/>
        <v>32</v>
      </c>
      <c r="R24" s="263">
        <f t="shared" ca="1" si="6"/>
        <v>37</v>
      </c>
      <c r="S24" s="263">
        <f t="shared" ca="1" si="6"/>
        <v>12</v>
      </c>
      <c r="T24" s="263">
        <f t="shared" ca="1" si="6"/>
        <v>38</v>
      </c>
      <c r="U24" s="263">
        <f t="shared" ca="1" si="6"/>
        <v>21</v>
      </c>
    </row>
    <row r="25" spans="1:21" ht="41.4" thickBot="1" x14ac:dyDescent="0.45">
      <c r="A25" s="406"/>
      <c r="B25" s="335" t="str">
        <f>'Seguimiento Objetivos '!C26</f>
        <v>Objetivo Aprendizaje 5</v>
      </c>
      <c r="C25" s="335" t="str">
        <f>'Seguimiento Objetivos '!D26</f>
        <v>Indicador Aprendizaje 5</v>
      </c>
      <c r="D25" s="354" t="str">
        <f>'Seguimiento Objetivos '!E26</f>
        <v>Meta AC 5</v>
      </c>
      <c r="E25" s="329" t="str">
        <f>Alineamiento!G25</f>
        <v>Objetivo de Contribución A 5</v>
      </c>
      <c r="F25" s="329" t="str">
        <f>Alineamiento!H25</f>
        <v>indicador  A 5</v>
      </c>
      <c r="G25" s="329">
        <f>Alineamiento!I25</f>
        <v>0</v>
      </c>
      <c r="H25" s="330">
        <f t="shared" ca="1" si="1"/>
        <v>27.25</v>
      </c>
      <c r="I25" s="259"/>
      <c r="J25" s="263">
        <f t="shared" ca="1" si="6"/>
        <v>16</v>
      </c>
      <c r="K25" s="263">
        <f t="shared" ca="1" si="6"/>
        <v>40</v>
      </c>
      <c r="L25" s="263">
        <f t="shared" ca="1" si="6"/>
        <v>26</v>
      </c>
      <c r="M25" s="263">
        <f t="shared" ca="1" si="6"/>
        <v>40</v>
      </c>
      <c r="N25" s="263">
        <f t="shared" ca="1" si="6"/>
        <v>32</v>
      </c>
      <c r="O25" s="263">
        <f t="shared" ca="1" si="6"/>
        <v>39</v>
      </c>
      <c r="P25" s="263">
        <f t="shared" ca="1" si="6"/>
        <v>35</v>
      </c>
      <c r="Q25" s="263">
        <f t="shared" ca="1" si="6"/>
        <v>13</v>
      </c>
      <c r="R25" s="263">
        <f t="shared" ca="1" si="6"/>
        <v>40</v>
      </c>
      <c r="S25" s="263">
        <f t="shared" ca="1" si="6"/>
        <v>17</v>
      </c>
      <c r="T25" s="263">
        <f t="shared" ca="1" si="6"/>
        <v>15</v>
      </c>
      <c r="U25" s="263">
        <f t="shared" ca="1" si="6"/>
        <v>14</v>
      </c>
    </row>
    <row r="26" spans="1:21" ht="41.4" thickBot="1" x14ac:dyDescent="0.45">
      <c r="A26" s="407"/>
      <c r="B26" s="335" t="str">
        <f>'Seguimiento Objetivos '!C27</f>
        <v>Objetivo Aprendizaje 6</v>
      </c>
      <c r="C26" s="335" t="str">
        <f>'Seguimiento Objetivos '!D27</f>
        <v>Indicador Aprendizaje 6</v>
      </c>
      <c r="D26" s="354" t="str">
        <f>'Seguimiento Objetivos '!E27</f>
        <v>Meta AC 6</v>
      </c>
      <c r="E26" s="329" t="str">
        <f>Alineamiento!G26</f>
        <v>Objetivo de Contribución A 6</v>
      </c>
      <c r="F26" s="329" t="str">
        <f>Alineamiento!H26</f>
        <v>indicador  A 6</v>
      </c>
      <c r="G26" s="329">
        <f>Alineamiento!I26</f>
        <v>0</v>
      </c>
      <c r="H26" s="330">
        <f t="shared" ca="1" si="1"/>
        <v>26.5</v>
      </c>
      <c r="I26" s="259"/>
      <c r="J26" s="263">
        <f t="shared" ca="1" si="6"/>
        <v>34</v>
      </c>
      <c r="K26" s="263">
        <f t="shared" ca="1" si="6"/>
        <v>34</v>
      </c>
      <c r="L26" s="263">
        <f t="shared" ca="1" si="6"/>
        <v>29</v>
      </c>
      <c r="M26" s="263">
        <f t="shared" ca="1" si="6"/>
        <v>26</v>
      </c>
      <c r="N26" s="263">
        <f t="shared" ca="1" si="6"/>
        <v>18</v>
      </c>
      <c r="O26" s="263">
        <f t="shared" ca="1" si="6"/>
        <v>29</v>
      </c>
      <c r="P26" s="263">
        <f t="shared" ca="1" si="6"/>
        <v>40</v>
      </c>
      <c r="Q26" s="263">
        <f t="shared" ca="1" si="6"/>
        <v>28</v>
      </c>
      <c r="R26" s="263">
        <f t="shared" ca="1" si="6"/>
        <v>10</v>
      </c>
      <c r="S26" s="263">
        <f t="shared" ca="1" si="6"/>
        <v>15</v>
      </c>
      <c r="T26" s="263">
        <f t="shared" ca="1" si="6"/>
        <v>37</v>
      </c>
      <c r="U26" s="263">
        <f t="shared" ca="1" si="6"/>
        <v>18</v>
      </c>
    </row>
  </sheetData>
  <mergeCells count="8">
    <mergeCell ref="A13:A20"/>
    <mergeCell ref="A21:A26"/>
    <mergeCell ref="A4:H4"/>
    <mergeCell ref="J4:U4"/>
    <mergeCell ref="B5:H5"/>
    <mergeCell ref="J5:U5"/>
    <mergeCell ref="A7:A9"/>
    <mergeCell ref="A10:A12"/>
  </mergeCells>
  <conditionalFormatting sqref="J7:U26 H7:H26">
    <cfRule type="cellIs" dxfId="71" priority="20" stopIfTrue="1" operator="lessThan">
      <formula>0.7</formula>
    </cfRule>
    <cfRule type="cellIs" dxfId="70" priority="21" stopIfTrue="1" operator="between">
      <formula>0.7</formula>
      <formula>0.9</formula>
    </cfRule>
    <cfRule type="cellIs" dxfId="69" priority="22" stopIfTrue="1" operator="greaterThan">
      <formula>0.9</formula>
    </cfRule>
  </conditionalFormatting>
  <conditionalFormatting sqref="K11:U11 H13">
    <cfRule type="colorScale" priority="19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1:U11 H13">
    <cfRule type="colorScale" priority="18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1:U11">
    <cfRule type="colorScale" priority="17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9:U9 H13 K11:U13">
    <cfRule type="colorScale" priority="16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3:U13 H13">
    <cfRule type="colorScale" priority="14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9:U9">
    <cfRule type="colorScale" priority="13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7:U26">
    <cfRule type="cellIs" dxfId="68" priority="7" stopIfTrue="1" operator="lessThanOrEqual">
      <formula>30</formula>
    </cfRule>
    <cfRule type="cellIs" dxfId="67" priority="8" stopIfTrue="1" operator="between">
      <formula>30</formula>
      <formula>45</formula>
    </cfRule>
    <cfRule type="cellIs" dxfId="66" priority="9" stopIfTrue="1" operator="greaterThanOrEqual">
      <formula>45</formula>
    </cfRule>
  </conditionalFormatting>
  <conditionalFormatting sqref="J7:U26">
    <cfRule type="cellIs" dxfId="65" priority="6" stopIfTrue="1" operator="greaterThan">
      <formula>30</formula>
    </cfRule>
  </conditionalFormatting>
  <conditionalFormatting sqref="J7:U26">
    <cfRule type="cellIs" dxfId="64" priority="4" stopIfTrue="1" operator="lessThan">
      <formula>15</formula>
    </cfRule>
    <cfRule type="cellIs" dxfId="63" priority="5" stopIfTrue="1" operator="between">
      <formula>15</formula>
      <formula>30</formula>
    </cfRule>
  </conditionalFormatting>
  <conditionalFormatting sqref="K12:U12 H13">
    <cfRule type="colorScale" priority="66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40" zoomScaleNormal="40" workbookViewId="0">
      <selection activeCell="H8" sqref="H8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6.44140625" style="191" customWidth="1"/>
    <col min="5" max="5" width="35.88671875" style="191" customWidth="1"/>
    <col min="6" max="6" width="36.109375" style="191" customWidth="1"/>
    <col min="7" max="7" width="23.33203125" style="191" customWidth="1"/>
    <col min="8" max="8" width="13.88671875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54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51</v>
      </c>
      <c r="C6" s="465"/>
      <c r="D6" s="465"/>
      <c r="E6" s="465"/>
      <c r="F6" s="465"/>
      <c r="G6" s="465"/>
      <c r="H6" s="466"/>
      <c r="I6" s="148"/>
      <c r="J6" s="467" t="s">
        <v>275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53.25" customHeight="1" thickBot="1" x14ac:dyDescent="0.6">
      <c r="A7" s="202" t="s">
        <v>27</v>
      </c>
      <c r="B7" s="199" t="s">
        <v>37</v>
      </c>
      <c r="C7" s="200" t="s">
        <v>1</v>
      </c>
      <c r="D7" s="200" t="s">
        <v>2</v>
      </c>
      <c r="E7" s="198" t="s">
        <v>116</v>
      </c>
      <c r="F7" s="198" t="s">
        <v>52</v>
      </c>
      <c r="G7" s="201" t="s">
        <v>59</v>
      </c>
      <c r="H7" s="172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Alineamiento!M7</f>
        <v>Objetivo de Contribución F1</v>
      </c>
      <c r="F8" s="195" t="str">
        <f>Alineamiento!N7</f>
        <v>indicador  F1</v>
      </c>
      <c r="G8" s="190">
        <f>Alineamiento!O7</f>
        <v>0</v>
      </c>
      <c r="H8" s="210">
        <f ca="1">AVERAGE(J8:U8)</f>
        <v>18.916666666666668</v>
      </c>
      <c r="I8" s="28"/>
      <c r="J8" s="50">
        <f ca="1">RANDBETWEEN(10,30)</f>
        <v>20</v>
      </c>
      <c r="K8" s="50">
        <f t="shared" ref="K8:U8" ca="1" si="0">RANDBETWEEN(10,30)</f>
        <v>16</v>
      </c>
      <c r="L8" s="50">
        <f t="shared" ca="1" si="0"/>
        <v>21</v>
      </c>
      <c r="M8" s="50">
        <f t="shared" ca="1" si="0"/>
        <v>20</v>
      </c>
      <c r="N8" s="50">
        <f t="shared" ca="1" si="0"/>
        <v>28</v>
      </c>
      <c r="O8" s="50">
        <f t="shared" ca="1" si="0"/>
        <v>17</v>
      </c>
      <c r="P8" s="50">
        <f t="shared" ca="1" si="0"/>
        <v>15</v>
      </c>
      <c r="Q8" s="50">
        <f t="shared" ca="1" si="0"/>
        <v>13</v>
      </c>
      <c r="R8" s="50">
        <f t="shared" ca="1" si="0"/>
        <v>11</v>
      </c>
      <c r="S8" s="50">
        <f t="shared" ca="1" si="0"/>
        <v>23</v>
      </c>
      <c r="T8" s="50">
        <f t="shared" ca="1" si="0"/>
        <v>29</v>
      </c>
      <c r="U8" s="50">
        <f t="shared" ca="1" si="0"/>
        <v>14</v>
      </c>
      <c r="V8" s="1"/>
    </row>
    <row r="9" spans="1:22" ht="58.5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Alineamiento!M8</f>
        <v>Objetivo de Contribución F2</v>
      </c>
      <c r="F9" s="195" t="str">
        <f>Alineamiento!N8</f>
        <v>indicador  F2</v>
      </c>
      <c r="G9" s="190">
        <f>Alineamiento!O8</f>
        <v>0</v>
      </c>
      <c r="H9" s="210">
        <f t="shared" ref="H9:H27" ca="1" si="1">AVERAGE(J9:U9)</f>
        <v>32.666666666666664</v>
      </c>
      <c r="I9" s="28"/>
      <c r="J9" s="50">
        <f ca="1">RANDBETWEEN(10,60)</f>
        <v>21</v>
      </c>
      <c r="K9" s="50">
        <f t="shared" ref="K9:U9" ca="1" si="2">RANDBETWEEN(10,60)</f>
        <v>50</v>
      </c>
      <c r="L9" s="50">
        <f t="shared" ca="1" si="2"/>
        <v>23</v>
      </c>
      <c r="M9" s="50">
        <f t="shared" ca="1" si="2"/>
        <v>25</v>
      </c>
      <c r="N9" s="50">
        <f t="shared" ca="1" si="2"/>
        <v>52</v>
      </c>
      <c r="O9" s="50">
        <f t="shared" ca="1" si="2"/>
        <v>31</v>
      </c>
      <c r="P9" s="50">
        <f t="shared" ca="1" si="2"/>
        <v>20</v>
      </c>
      <c r="Q9" s="50">
        <f t="shared" ca="1" si="2"/>
        <v>45</v>
      </c>
      <c r="R9" s="50">
        <f t="shared" ca="1" si="2"/>
        <v>26</v>
      </c>
      <c r="S9" s="50">
        <f t="shared" ca="1" si="2"/>
        <v>12</v>
      </c>
      <c r="T9" s="50">
        <f t="shared" ca="1" si="2"/>
        <v>55</v>
      </c>
      <c r="U9" s="50">
        <f t="shared" ca="1" si="2"/>
        <v>32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Alineamiento!M9</f>
        <v>Objetivo de Contribución F3</v>
      </c>
      <c r="F10" s="195" t="str">
        <f>Alineamiento!N9</f>
        <v>indicador  F3</v>
      </c>
      <c r="G10" s="190">
        <f>Alineamiento!O9</f>
        <v>0</v>
      </c>
      <c r="H10" s="210">
        <f t="shared" ca="1" si="1"/>
        <v>57.166666666666664</v>
      </c>
      <c r="I10" s="28"/>
      <c r="J10" s="50">
        <f ca="1">RANDBETWEEN(10,100)</f>
        <v>63</v>
      </c>
      <c r="K10" s="50">
        <f t="shared" ref="K10:U14" ca="1" si="3">RANDBETWEEN(10,100)</f>
        <v>99</v>
      </c>
      <c r="L10" s="50">
        <f t="shared" ca="1" si="3"/>
        <v>26</v>
      </c>
      <c r="M10" s="50">
        <f t="shared" ca="1" si="3"/>
        <v>21</v>
      </c>
      <c r="N10" s="50">
        <f t="shared" ca="1" si="3"/>
        <v>69</v>
      </c>
      <c r="O10" s="50">
        <f t="shared" ca="1" si="3"/>
        <v>67</v>
      </c>
      <c r="P10" s="50">
        <f t="shared" ca="1" si="3"/>
        <v>76</v>
      </c>
      <c r="Q10" s="50">
        <f t="shared" ca="1" si="3"/>
        <v>27</v>
      </c>
      <c r="R10" s="50">
        <f t="shared" ca="1" si="3"/>
        <v>82</v>
      </c>
      <c r="S10" s="50">
        <f t="shared" ca="1" si="3"/>
        <v>94</v>
      </c>
      <c r="T10" s="50">
        <f t="shared" ca="1" si="3"/>
        <v>27</v>
      </c>
      <c r="U10" s="50">
        <f t="shared" ca="1" si="3"/>
        <v>35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97" t="str">
        <f>Alineamiento!M10</f>
        <v>Objetivo de Contribución C1</v>
      </c>
      <c r="F11" s="197" t="str">
        <f>Alineamiento!N10</f>
        <v>indicador  C1</v>
      </c>
      <c r="G11" s="135">
        <f>Alineamiento!O10</f>
        <v>0</v>
      </c>
      <c r="H11" s="210">
        <f t="shared" ca="1" si="1"/>
        <v>5.25</v>
      </c>
      <c r="I11" s="28"/>
      <c r="J11" s="50">
        <f ca="1">RANDBETWEEN(3,7)</f>
        <v>3</v>
      </c>
      <c r="K11" s="50">
        <f t="shared" ref="K11:U11" ca="1" si="4">RANDBETWEEN(3,7)</f>
        <v>6</v>
      </c>
      <c r="L11" s="50">
        <f t="shared" ca="1" si="4"/>
        <v>5</v>
      </c>
      <c r="M11" s="50">
        <f t="shared" ca="1" si="4"/>
        <v>6</v>
      </c>
      <c r="N11" s="50">
        <f t="shared" ca="1" si="4"/>
        <v>7</v>
      </c>
      <c r="O11" s="50">
        <f t="shared" ca="1" si="4"/>
        <v>7</v>
      </c>
      <c r="P11" s="50">
        <f t="shared" ca="1" si="4"/>
        <v>7</v>
      </c>
      <c r="Q11" s="50">
        <f t="shared" ca="1" si="4"/>
        <v>3</v>
      </c>
      <c r="R11" s="50">
        <f t="shared" ca="1" si="4"/>
        <v>6</v>
      </c>
      <c r="S11" s="50">
        <f t="shared" ca="1" si="4"/>
        <v>3</v>
      </c>
      <c r="T11" s="50">
        <f t="shared" ca="1" si="4"/>
        <v>6</v>
      </c>
      <c r="U11" s="50">
        <f t="shared" ca="1" si="4"/>
        <v>4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97" t="str">
        <f>Alineamiento!M11</f>
        <v>Objetivo de Contribución C2</v>
      </c>
      <c r="F12" s="197" t="str">
        <f>Alineamiento!N11</f>
        <v>indicador  C2</v>
      </c>
      <c r="G12" s="135">
        <f>Alineamiento!O11</f>
        <v>0</v>
      </c>
      <c r="H12" s="210">
        <f t="shared" ca="1" si="1"/>
        <v>3499.6666666666665</v>
      </c>
      <c r="I12" s="28"/>
      <c r="J12" s="171">
        <f ca="1">RANDBETWEEN(1000,6000)</f>
        <v>3316</v>
      </c>
      <c r="K12" s="171">
        <f t="shared" ref="K12:U12" ca="1" si="5">RANDBETWEEN(1000,6000)</f>
        <v>4291</v>
      </c>
      <c r="L12" s="171">
        <f t="shared" ca="1" si="5"/>
        <v>3541</v>
      </c>
      <c r="M12" s="171">
        <f t="shared" ca="1" si="5"/>
        <v>3453</v>
      </c>
      <c r="N12" s="171">
        <f t="shared" ca="1" si="5"/>
        <v>2174</v>
      </c>
      <c r="O12" s="171">
        <f t="shared" ca="1" si="5"/>
        <v>2823</v>
      </c>
      <c r="P12" s="171">
        <f t="shared" ca="1" si="5"/>
        <v>5699</v>
      </c>
      <c r="Q12" s="171">
        <f t="shared" ca="1" si="5"/>
        <v>4204</v>
      </c>
      <c r="R12" s="171">
        <f t="shared" ca="1" si="5"/>
        <v>3644</v>
      </c>
      <c r="S12" s="171">
        <f t="shared" ca="1" si="5"/>
        <v>3184</v>
      </c>
      <c r="T12" s="171">
        <f t="shared" ca="1" si="5"/>
        <v>3596</v>
      </c>
      <c r="U12" s="171">
        <f t="shared" ca="1" si="5"/>
        <v>2071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97" t="str">
        <f>Alineamiento!M12</f>
        <v>Objetivo de Contribución C3</v>
      </c>
      <c r="F13" s="197" t="str">
        <f>Alineamiento!N12</f>
        <v>indicador  C3</v>
      </c>
      <c r="G13" s="135">
        <f>Alineamiento!O12</f>
        <v>0</v>
      </c>
      <c r="H13" s="210">
        <f t="shared" ca="1" si="1"/>
        <v>54</v>
      </c>
      <c r="I13" s="28"/>
      <c r="J13" s="50">
        <f ca="1">RANDBETWEEN(10,100)</f>
        <v>95</v>
      </c>
      <c r="K13" s="50">
        <f t="shared" ca="1" si="3"/>
        <v>10</v>
      </c>
      <c r="L13" s="50">
        <f t="shared" ca="1" si="3"/>
        <v>37</v>
      </c>
      <c r="M13" s="50">
        <f t="shared" ca="1" si="3"/>
        <v>72</v>
      </c>
      <c r="N13" s="50">
        <f t="shared" ca="1" si="3"/>
        <v>29</v>
      </c>
      <c r="O13" s="50">
        <f t="shared" ca="1" si="3"/>
        <v>51</v>
      </c>
      <c r="P13" s="50">
        <f t="shared" ca="1" si="3"/>
        <v>70</v>
      </c>
      <c r="Q13" s="50">
        <f t="shared" ca="1" si="3"/>
        <v>29</v>
      </c>
      <c r="R13" s="50">
        <f t="shared" ca="1" si="3"/>
        <v>73</v>
      </c>
      <c r="S13" s="50">
        <f t="shared" ca="1" si="3"/>
        <v>40</v>
      </c>
      <c r="T13" s="50">
        <f t="shared" ca="1" si="3"/>
        <v>97</v>
      </c>
      <c r="U13" s="50">
        <f t="shared" ca="1" si="3"/>
        <v>45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37" t="str">
        <f>Alineamiento!M13</f>
        <v>Objetivo de Contribución P1</v>
      </c>
      <c r="F14" s="137" t="str">
        <f>Alineamiento!N13</f>
        <v>indicador  P 1</v>
      </c>
      <c r="G14" s="137">
        <f>Alineamiento!O13</f>
        <v>0</v>
      </c>
      <c r="H14" s="210">
        <f t="shared" ca="1" si="1"/>
        <v>60.25</v>
      </c>
      <c r="I14" s="28"/>
      <c r="J14" s="50">
        <f ca="1">RANDBETWEEN(10,100)</f>
        <v>52</v>
      </c>
      <c r="K14" s="50">
        <f t="shared" ca="1" si="3"/>
        <v>78</v>
      </c>
      <c r="L14" s="50">
        <f t="shared" ca="1" si="3"/>
        <v>29</v>
      </c>
      <c r="M14" s="50">
        <f t="shared" ca="1" si="3"/>
        <v>86</v>
      </c>
      <c r="N14" s="50">
        <f t="shared" ca="1" si="3"/>
        <v>75</v>
      </c>
      <c r="O14" s="50">
        <f t="shared" ca="1" si="3"/>
        <v>13</v>
      </c>
      <c r="P14" s="50">
        <f t="shared" ca="1" si="3"/>
        <v>48</v>
      </c>
      <c r="Q14" s="50">
        <f t="shared" ca="1" si="3"/>
        <v>13</v>
      </c>
      <c r="R14" s="50">
        <f t="shared" ca="1" si="3"/>
        <v>84</v>
      </c>
      <c r="S14" s="50">
        <f t="shared" ca="1" si="3"/>
        <v>94</v>
      </c>
      <c r="T14" s="50">
        <f t="shared" ca="1" si="3"/>
        <v>59</v>
      </c>
      <c r="U14" s="50">
        <f t="shared" ca="1" si="3"/>
        <v>92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37" t="str">
        <f>Alineamiento!M14</f>
        <v>Objetivo de Contribución P2</v>
      </c>
      <c r="F15" s="137" t="str">
        <f>Alineamiento!N14</f>
        <v>indicador  P 2</v>
      </c>
      <c r="G15" s="137">
        <f>Alineamiento!O14</f>
        <v>0</v>
      </c>
      <c r="H15" s="210">
        <f t="shared" ca="1" si="1"/>
        <v>28</v>
      </c>
      <c r="I15" s="39"/>
      <c r="J15" s="50">
        <f t="shared" ref="J15:U27" ca="1" si="6">RANDBETWEEN(10,40)</f>
        <v>34</v>
      </c>
      <c r="K15" s="50">
        <f t="shared" ca="1" si="6"/>
        <v>35</v>
      </c>
      <c r="L15" s="50">
        <f t="shared" ca="1" si="6"/>
        <v>17</v>
      </c>
      <c r="M15" s="50">
        <f t="shared" ca="1" si="6"/>
        <v>16</v>
      </c>
      <c r="N15" s="50">
        <f t="shared" ca="1" si="6"/>
        <v>23</v>
      </c>
      <c r="O15" s="50">
        <f t="shared" ca="1" si="6"/>
        <v>31</v>
      </c>
      <c r="P15" s="50">
        <f t="shared" ca="1" si="6"/>
        <v>17</v>
      </c>
      <c r="Q15" s="50">
        <f t="shared" ca="1" si="6"/>
        <v>37</v>
      </c>
      <c r="R15" s="50">
        <f t="shared" ca="1" si="6"/>
        <v>40</v>
      </c>
      <c r="S15" s="50">
        <f t="shared" ca="1" si="6"/>
        <v>31</v>
      </c>
      <c r="T15" s="50">
        <f t="shared" ca="1" si="6"/>
        <v>33</v>
      </c>
      <c r="U15" s="50">
        <f t="shared" ca="1" si="6"/>
        <v>22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37" t="str">
        <f>Alineamiento!M15</f>
        <v>Objetivo de Contribución P3</v>
      </c>
      <c r="F16" s="137" t="str">
        <f>Alineamiento!N15</f>
        <v>indicador  P 3</v>
      </c>
      <c r="G16" s="137">
        <f>Alineamiento!O15</f>
        <v>0</v>
      </c>
      <c r="H16" s="210">
        <f t="shared" ca="1" si="1"/>
        <v>26.666666666666668</v>
      </c>
      <c r="I16" s="28"/>
      <c r="J16" s="50">
        <f t="shared" ca="1" si="6"/>
        <v>28</v>
      </c>
      <c r="K16" s="50">
        <f t="shared" ca="1" si="6"/>
        <v>37</v>
      </c>
      <c r="L16" s="50">
        <f t="shared" ca="1" si="6"/>
        <v>24</v>
      </c>
      <c r="M16" s="50">
        <f t="shared" ca="1" si="6"/>
        <v>13</v>
      </c>
      <c r="N16" s="50">
        <f t="shared" ca="1" si="6"/>
        <v>12</v>
      </c>
      <c r="O16" s="50">
        <f t="shared" ca="1" si="6"/>
        <v>39</v>
      </c>
      <c r="P16" s="50">
        <f t="shared" ca="1" si="6"/>
        <v>13</v>
      </c>
      <c r="Q16" s="50">
        <f t="shared" ca="1" si="6"/>
        <v>34</v>
      </c>
      <c r="R16" s="50">
        <f t="shared" ca="1" si="6"/>
        <v>37</v>
      </c>
      <c r="S16" s="50">
        <f t="shared" ca="1" si="6"/>
        <v>31</v>
      </c>
      <c r="T16" s="50">
        <f t="shared" ca="1" si="6"/>
        <v>28</v>
      </c>
      <c r="U16" s="50">
        <f t="shared" ca="1" si="6"/>
        <v>24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37" t="str">
        <f>Alineamiento!M16</f>
        <v>Objetivo de Contribución P4</v>
      </c>
      <c r="F17" s="137" t="str">
        <f>Alineamiento!N16</f>
        <v>indicador  P 4</v>
      </c>
      <c r="G17" s="137">
        <f>Alineamiento!O16</f>
        <v>0</v>
      </c>
      <c r="H17" s="210">
        <f t="shared" ca="1" si="1"/>
        <v>24.166666666666668</v>
      </c>
      <c r="I17" s="28"/>
      <c r="J17" s="50">
        <f t="shared" ca="1" si="6"/>
        <v>18</v>
      </c>
      <c r="K17" s="50">
        <f t="shared" ca="1" si="6"/>
        <v>36</v>
      </c>
      <c r="L17" s="50">
        <f t="shared" ca="1" si="6"/>
        <v>23</v>
      </c>
      <c r="M17" s="50">
        <f t="shared" ca="1" si="6"/>
        <v>16</v>
      </c>
      <c r="N17" s="50">
        <f t="shared" ca="1" si="6"/>
        <v>19</v>
      </c>
      <c r="O17" s="50">
        <f t="shared" ca="1" si="6"/>
        <v>14</v>
      </c>
      <c r="P17" s="50">
        <f t="shared" ca="1" si="6"/>
        <v>15</v>
      </c>
      <c r="Q17" s="50">
        <f t="shared" ca="1" si="6"/>
        <v>32</v>
      </c>
      <c r="R17" s="50">
        <f t="shared" ca="1" si="6"/>
        <v>12</v>
      </c>
      <c r="S17" s="50">
        <f t="shared" ca="1" si="6"/>
        <v>40</v>
      </c>
      <c r="T17" s="50">
        <f t="shared" ca="1" si="6"/>
        <v>37</v>
      </c>
      <c r="U17" s="50">
        <f t="shared" ca="1" si="6"/>
        <v>28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37" t="str">
        <f>Alineamiento!M17</f>
        <v>Objetivo de Contribución P5</v>
      </c>
      <c r="F18" s="137" t="str">
        <f>Alineamiento!N17</f>
        <v>indicador  P 5</v>
      </c>
      <c r="G18" s="137">
        <f>Alineamiento!O17</f>
        <v>0</v>
      </c>
      <c r="H18" s="210">
        <f t="shared" ca="1" si="1"/>
        <v>26.25</v>
      </c>
      <c r="I18" s="28"/>
      <c r="J18" s="50">
        <f t="shared" ca="1" si="6"/>
        <v>21</v>
      </c>
      <c r="K18" s="50">
        <f t="shared" ca="1" si="6"/>
        <v>29</v>
      </c>
      <c r="L18" s="50">
        <f t="shared" ca="1" si="6"/>
        <v>13</v>
      </c>
      <c r="M18" s="50">
        <f t="shared" ca="1" si="6"/>
        <v>21</v>
      </c>
      <c r="N18" s="50">
        <f t="shared" ca="1" si="6"/>
        <v>36</v>
      </c>
      <c r="O18" s="50">
        <f t="shared" ca="1" si="6"/>
        <v>35</v>
      </c>
      <c r="P18" s="50">
        <f t="shared" ca="1" si="6"/>
        <v>37</v>
      </c>
      <c r="Q18" s="50">
        <f t="shared" ca="1" si="6"/>
        <v>37</v>
      </c>
      <c r="R18" s="50">
        <f t="shared" ca="1" si="6"/>
        <v>11</v>
      </c>
      <c r="S18" s="50">
        <f t="shared" ca="1" si="6"/>
        <v>33</v>
      </c>
      <c r="T18" s="50">
        <f t="shared" ca="1" si="6"/>
        <v>31</v>
      </c>
      <c r="U18" s="50">
        <f t="shared" ca="1" si="6"/>
        <v>11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37" t="str">
        <f>Alineamiento!M18</f>
        <v>Objetivo de Contribución P6</v>
      </c>
      <c r="F19" s="137" t="str">
        <f>Alineamiento!N18</f>
        <v>indicador  P 6</v>
      </c>
      <c r="G19" s="137">
        <f>Alineamiento!O18</f>
        <v>0</v>
      </c>
      <c r="H19" s="210">
        <f t="shared" ca="1" si="1"/>
        <v>25.083333333333332</v>
      </c>
      <c r="I19" s="28"/>
      <c r="J19" s="50">
        <f t="shared" ca="1" si="6"/>
        <v>15</v>
      </c>
      <c r="K19" s="50">
        <f t="shared" ca="1" si="6"/>
        <v>20</v>
      </c>
      <c r="L19" s="50">
        <f t="shared" ca="1" si="6"/>
        <v>10</v>
      </c>
      <c r="M19" s="50">
        <f t="shared" ca="1" si="6"/>
        <v>10</v>
      </c>
      <c r="N19" s="50">
        <f t="shared" ca="1" si="6"/>
        <v>28</v>
      </c>
      <c r="O19" s="50">
        <f t="shared" ca="1" si="6"/>
        <v>33</v>
      </c>
      <c r="P19" s="50">
        <f t="shared" ca="1" si="6"/>
        <v>35</v>
      </c>
      <c r="Q19" s="50">
        <f t="shared" ca="1" si="6"/>
        <v>37</v>
      </c>
      <c r="R19" s="50">
        <f t="shared" ca="1" si="6"/>
        <v>34</v>
      </c>
      <c r="S19" s="50">
        <f t="shared" ca="1" si="6"/>
        <v>36</v>
      </c>
      <c r="T19" s="50">
        <f t="shared" ca="1" si="6"/>
        <v>24</v>
      </c>
      <c r="U19" s="50">
        <f t="shared" ca="1" si="6"/>
        <v>19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37" t="str">
        <f>Alineamiento!M19</f>
        <v>Objetivo de Contribución P7</v>
      </c>
      <c r="F20" s="137" t="str">
        <f>Alineamiento!N19</f>
        <v>indicador  P 7</v>
      </c>
      <c r="G20" s="137">
        <f>Alineamiento!O19</f>
        <v>0</v>
      </c>
      <c r="H20" s="210">
        <f t="shared" ca="1" si="1"/>
        <v>25.083333333333332</v>
      </c>
      <c r="I20" s="28"/>
      <c r="J20" s="50">
        <f t="shared" ca="1" si="6"/>
        <v>31</v>
      </c>
      <c r="K20" s="50">
        <f t="shared" ca="1" si="6"/>
        <v>35</v>
      </c>
      <c r="L20" s="50">
        <f t="shared" ca="1" si="6"/>
        <v>15</v>
      </c>
      <c r="M20" s="50">
        <f t="shared" ca="1" si="6"/>
        <v>20</v>
      </c>
      <c r="N20" s="50">
        <f t="shared" ca="1" si="6"/>
        <v>22</v>
      </c>
      <c r="O20" s="50">
        <f t="shared" ca="1" si="6"/>
        <v>10</v>
      </c>
      <c r="P20" s="50">
        <f t="shared" ca="1" si="6"/>
        <v>39</v>
      </c>
      <c r="Q20" s="50">
        <f t="shared" ca="1" si="6"/>
        <v>22</v>
      </c>
      <c r="R20" s="50">
        <f t="shared" ca="1" si="6"/>
        <v>26</v>
      </c>
      <c r="S20" s="50">
        <f t="shared" ca="1" si="6"/>
        <v>34</v>
      </c>
      <c r="T20" s="50">
        <f t="shared" ca="1" si="6"/>
        <v>19</v>
      </c>
      <c r="U20" s="50">
        <f t="shared" ca="1" si="6"/>
        <v>28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37" t="str">
        <f>Alineamiento!M20</f>
        <v>Objetivo de Contribución P8</v>
      </c>
      <c r="F21" s="137" t="str">
        <f>Alineamiento!N20</f>
        <v>indicador  P 8</v>
      </c>
      <c r="G21" s="137">
        <f>Alineamiento!O20</f>
        <v>0</v>
      </c>
      <c r="H21" s="210">
        <f t="shared" ca="1" si="1"/>
        <v>28.666666666666668</v>
      </c>
      <c r="I21" s="28"/>
      <c r="J21" s="50">
        <f t="shared" ca="1" si="6"/>
        <v>21</v>
      </c>
      <c r="K21" s="50">
        <f t="shared" ca="1" si="6"/>
        <v>20</v>
      </c>
      <c r="L21" s="50">
        <f t="shared" ca="1" si="6"/>
        <v>36</v>
      </c>
      <c r="M21" s="50">
        <f t="shared" ca="1" si="6"/>
        <v>36</v>
      </c>
      <c r="N21" s="50">
        <f t="shared" ca="1" si="6"/>
        <v>40</v>
      </c>
      <c r="O21" s="50">
        <f t="shared" ca="1" si="6"/>
        <v>30</v>
      </c>
      <c r="P21" s="50">
        <f t="shared" ca="1" si="6"/>
        <v>20</v>
      </c>
      <c r="Q21" s="50">
        <f t="shared" ca="1" si="6"/>
        <v>34</v>
      </c>
      <c r="R21" s="50">
        <f t="shared" ca="1" si="6"/>
        <v>32</v>
      </c>
      <c r="S21" s="50">
        <f t="shared" ca="1" si="6"/>
        <v>34</v>
      </c>
      <c r="T21" s="50">
        <f t="shared" ca="1" si="6"/>
        <v>23</v>
      </c>
      <c r="U21" s="50">
        <f t="shared" ca="1" si="6"/>
        <v>18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32" t="str">
        <f>Alineamiento!M21</f>
        <v>Objetivo de Contribución A 1</v>
      </c>
      <c r="F22" s="132" t="str">
        <f>Alineamiento!N21</f>
        <v>indicador  A 1</v>
      </c>
      <c r="G22" s="132">
        <f>Alineamiento!O21</f>
        <v>0</v>
      </c>
      <c r="H22" s="210">
        <f t="shared" ca="1" si="1"/>
        <v>25.5</v>
      </c>
      <c r="I22" s="28"/>
      <c r="J22" s="50">
        <f t="shared" ca="1" si="6"/>
        <v>10</v>
      </c>
      <c r="K22" s="50">
        <f t="shared" ca="1" si="6"/>
        <v>24</v>
      </c>
      <c r="L22" s="50">
        <f t="shared" ca="1" si="6"/>
        <v>27</v>
      </c>
      <c r="M22" s="50">
        <f t="shared" ca="1" si="6"/>
        <v>23</v>
      </c>
      <c r="N22" s="50">
        <f t="shared" ca="1" si="6"/>
        <v>25</v>
      </c>
      <c r="O22" s="50">
        <f t="shared" ca="1" si="6"/>
        <v>38</v>
      </c>
      <c r="P22" s="50">
        <f t="shared" ca="1" si="6"/>
        <v>23</v>
      </c>
      <c r="Q22" s="50">
        <f t="shared" ca="1" si="6"/>
        <v>37</v>
      </c>
      <c r="R22" s="50">
        <f t="shared" ca="1" si="6"/>
        <v>36</v>
      </c>
      <c r="S22" s="50">
        <f t="shared" ca="1" si="6"/>
        <v>12</v>
      </c>
      <c r="T22" s="50">
        <f t="shared" ca="1" si="6"/>
        <v>12</v>
      </c>
      <c r="U22" s="50">
        <f t="shared" ca="1" si="6"/>
        <v>39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32" t="str">
        <f>Alineamiento!M22</f>
        <v>Objetivo de Contribución A 2</v>
      </c>
      <c r="F23" s="132" t="str">
        <f>Alineamiento!N22</f>
        <v>indicador  A 2</v>
      </c>
      <c r="G23" s="132">
        <f>Alineamiento!O22</f>
        <v>0</v>
      </c>
      <c r="H23" s="210">
        <f t="shared" ca="1" si="1"/>
        <v>22.25</v>
      </c>
      <c r="I23" s="28"/>
      <c r="J23" s="50">
        <f t="shared" ca="1" si="6"/>
        <v>31</v>
      </c>
      <c r="K23" s="50">
        <f t="shared" ca="1" si="6"/>
        <v>12</v>
      </c>
      <c r="L23" s="50">
        <f t="shared" ca="1" si="6"/>
        <v>24</v>
      </c>
      <c r="M23" s="50">
        <f t="shared" ca="1" si="6"/>
        <v>15</v>
      </c>
      <c r="N23" s="50">
        <f t="shared" ca="1" si="6"/>
        <v>25</v>
      </c>
      <c r="O23" s="50">
        <f t="shared" ca="1" si="6"/>
        <v>33</v>
      </c>
      <c r="P23" s="50">
        <f t="shared" ca="1" si="6"/>
        <v>17</v>
      </c>
      <c r="Q23" s="50">
        <f t="shared" ca="1" si="6"/>
        <v>20</v>
      </c>
      <c r="R23" s="50">
        <f t="shared" ca="1" si="6"/>
        <v>30</v>
      </c>
      <c r="S23" s="50">
        <f t="shared" ca="1" si="6"/>
        <v>11</v>
      </c>
      <c r="T23" s="50">
        <f t="shared" ca="1" si="6"/>
        <v>35</v>
      </c>
      <c r="U23" s="50">
        <f t="shared" ca="1" si="6"/>
        <v>14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32" t="str">
        <f>Alineamiento!M23</f>
        <v>Objetivo de Contribución A 3</v>
      </c>
      <c r="F24" s="132" t="str">
        <f>Alineamiento!N23</f>
        <v>indicador  A 3</v>
      </c>
      <c r="G24" s="132">
        <f>Alineamiento!O23</f>
        <v>0</v>
      </c>
      <c r="H24" s="210">
        <f t="shared" ca="1" si="1"/>
        <v>22.75</v>
      </c>
      <c r="I24" s="28"/>
      <c r="J24" s="50">
        <f t="shared" ca="1" si="6"/>
        <v>26</v>
      </c>
      <c r="K24" s="50">
        <f t="shared" ca="1" si="6"/>
        <v>10</v>
      </c>
      <c r="L24" s="50">
        <f t="shared" ca="1" si="6"/>
        <v>16</v>
      </c>
      <c r="M24" s="50">
        <f t="shared" ca="1" si="6"/>
        <v>11</v>
      </c>
      <c r="N24" s="50">
        <f t="shared" ca="1" si="6"/>
        <v>32</v>
      </c>
      <c r="O24" s="50">
        <f t="shared" ca="1" si="6"/>
        <v>29</v>
      </c>
      <c r="P24" s="50">
        <f t="shared" ca="1" si="6"/>
        <v>26</v>
      </c>
      <c r="Q24" s="50">
        <f t="shared" ca="1" si="6"/>
        <v>12</v>
      </c>
      <c r="R24" s="50">
        <f t="shared" ca="1" si="6"/>
        <v>18</v>
      </c>
      <c r="S24" s="50">
        <f t="shared" ca="1" si="6"/>
        <v>30</v>
      </c>
      <c r="T24" s="50">
        <f t="shared" ca="1" si="6"/>
        <v>25</v>
      </c>
      <c r="U24" s="50">
        <f t="shared" ca="1" si="6"/>
        <v>38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32" t="str">
        <f>Alineamiento!M24</f>
        <v>Objetivo de Contribución A 4</v>
      </c>
      <c r="F25" s="132" t="str">
        <f>Alineamiento!N24</f>
        <v>indicador  A 4</v>
      </c>
      <c r="G25" s="132">
        <f>Alineamiento!O24</f>
        <v>0</v>
      </c>
      <c r="H25" s="210">
        <f t="shared" ca="1" si="1"/>
        <v>22.833333333333332</v>
      </c>
      <c r="I25" s="28"/>
      <c r="J25" s="50">
        <f t="shared" ca="1" si="6"/>
        <v>37</v>
      </c>
      <c r="K25" s="50">
        <f t="shared" ca="1" si="6"/>
        <v>15</v>
      </c>
      <c r="L25" s="50">
        <f t="shared" ca="1" si="6"/>
        <v>20</v>
      </c>
      <c r="M25" s="50">
        <f t="shared" ca="1" si="6"/>
        <v>21</v>
      </c>
      <c r="N25" s="50">
        <f t="shared" ca="1" si="6"/>
        <v>11</v>
      </c>
      <c r="O25" s="50">
        <f t="shared" ca="1" si="6"/>
        <v>14</v>
      </c>
      <c r="P25" s="50">
        <f t="shared" ca="1" si="6"/>
        <v>12</v>
      </c>
      <c r="Q25" s="50">
        <f t="shared" ca="1" si="6"/>
        <v>34</v>
      </c>
      <c r="R25" s="50">
        <f t="shared" ca="1" si="6"/>
        <v>14</v>
      </c>
      <c r="S25" s="50">
        <f t="shared" ca="1" si="6"/>
        <v>35</v>
      </c>
      <c r="T25" s="50">
        <f t="shared" ca="1" si="6"/>
        <v>39</v>
      </c>
      <c r="U25" s="50">
        <f t="shared" ca="1" si="6"/>
        <v>22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32" t="str">
        <f>Alineamiento!M25</f>
        <v>Objetivo de Contribución A 5</v>
      </c>
      <c r="F26" s="132" t="str">
        <f>Alineamiento!N25</f>
        <v>indicador  A 5</v>
      </c>
      <c r="G26" s="132">
        <f>Alineamiento!O25</f>
        <v>0</v>
      </c>
      <c r="H26" s="210">
        <f t="shared" ca="1" si="1"/>
        <v>26.5</v>
      </c>
      <c r="I26" s="28"/>
      <c r="J26" s="50">
        <f t="shared" ca="1" si="6"/>
        <v>38</v>
      </c>
      <c r="K26" s="50">
        <f t="shared" ca="1" si="6"/>
        <v>32</v>
      </c>
      <c r="L26" s="50">
        <f t="shared" ca="1" si="6"/>
        <v>10</v>
      </c>
      <c r="M26" s="50">
        <f t="shared" ca="1" si="6"/>
        <v>38</v>
      </c>
      <c r="N26" s="50">
        <f t="shared" ca="1" si="6"/>
        <v>35</v>
      </c>
      <c r="O26" s="50">
        <f t="shared" ca="1" si="6"/>
        <v>26</v>
      </c>
      <c r="P26" s="50">
        <f t="shared" ca="1" si="6"/>
        <v>13</v>
      </c>
      <c r="Q26" s="50">
        <f t="shared" ca="1" si="6"/>
        <v>19</v>
      </c>
      <c r="R26" s="50">
        <f t="shared" ca="1" si="6"/>
        <v>28</v>
      </c>
      <c r="S26" s="50">
        <f t="shared" ca="1" si="6"/>
        <v>35</v>
      </c>
      <c r="T26" s="50">
        <f t="shared" ca="1" si="6"/>
        <v>18</v>
      </c>
      <c r="U26" s="50">
        <f t="shared" ca="1" si="6"/>
        <v>26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32" t="str">
        <f>Alineamiento!M26</f>
        <v>Objetivo de Contribución A 6</v>
      </c>
      <c r="F27" s="132" t="str">
        <f>Alineamiento!N26</f>
        <v>indicador  A 6</v>
      </c>
      <c r="G27" s="132">
        <f>Alineamiento!O26</f>
        <v>0</v>
      </c>
      <c r="H27" s="210">
        <f t="shared" ca="1" si="1"/>
        <v>20.083333333333332</v>
      </c>
      <c r="I27" s="28"/>
      <c r="J27" s="50">
        <f t="shared" ca="1" si="6"/>
        <v>19</v>
      </c>
      <c r="K27" s="50">
        <f t="shared" ca="1" si="6"/>
        <v>16</v>
      </c>
      <c r="L27" s="50">
        <f t="shared" ca="1" si="6"/>
        <v>29</v>
      </c>
      <c r="M27" s="50">
        <f t="shared" ca="1" si="6"/>
        <v>11</v>
      </c>
      <c r="N27" s="50">
        <f t="shared" ca="1" si="6"/>
        <v>13</v>
      </c>
      <c r="O27" s="50">
        <f t="shared" ca="1" si="6"/>
        <v>23</v>
      </c>
      <c r="P27" s="50">
        <f t="shared" ca="1" si="6"/>
        <v>11</v>
      </c>
      <c r="Q27" s="50">
        <f t="shared" ca="1" si="6"/>
        <v>27</v>
      </c>
      <c r="R27" s="50">
        <f t="shared" ca="1" si="6"/>
        <v>18</v>
      </c>
      <c r="S27" s="50">
        <f t="shared" ca="1" si="6"/>
        <v>30</v>
      </c>
      <c r="T27" s="50">
        <f t="shared" ca="1" si="6"/>
        <v>15</v>
      </c>
      <c r="U27" s="50">
        <f t="shared" ca="1" si="6"/>
        <v>29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 H8:H27">
    <cfRule type="cellIs" dxfId="62" priority="14" stopIfTrue="1" operator="lessThan">
      <formula>0.7</formula>
    </cfRule>
    <cfRule type="cellIs" dxfId="61" priority="15" stopIfTrue="1" operator="between">
      <formula>0.7</formula>
      <formula>0.9</formula>
    </cfRule>
    <cfRule type="cellIs" dxfId="60" priority="16" stopIfTrue="1" operator="greaterThan">
      <formula>0.9</formula>
    </cfRule>
  </conditionalFormatting>
  <conditionalFormatting sqref="K12:U12 H14">
    <cfRule type="colorScale" priority="13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 H14">
    <cfRule type="colorScale" priority="12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1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H14 K12:U14">
    <cfRule type="colorScale" priority="10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 H14">
    <cfRule type="colorScale" priority="9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8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59" priority="5" stopIfTrue="1" operator="lessThanOrEqual">
      <formula>30</formula>
    </cfRule>
    <cfRule type="cellIs" dxfId="58" priority="6" stopIfTrue="1" operator="between">
      <formula>30</formula>
      <formula>45</formula>
    </cfRule>
    <cfRule type="cellIs" dxfId="57" priority="7" stopIfTrue="1" operator="greaterThanOrEqual">
      <formula>45</formula>
    </cfRule>
  </conditionalFormatting>
  <conditionalFormatting sqref="J8:U27">
    <cfRule type="cellIs" dxfId="56" priority="4" stopIfTrue="1" operator="greaterThan">
      <formula>30</formula>
    </cfRule>
  </conditionalFormatting>
  <conditionalFormatting sqref="J8:U27">
    <cfRule type="cellIs" dxfId="55" priority="2" stopIfTrue="1" operator="lessThan">
      <formula>15</formula>
    </cfRule>
    <cfRule type="cellIs" dxfId="54" priority="3" stopIfTrue="1" operator="between">
      <formula>15</formula>
      <formula>30</formula>
    </cfRule>
  </conditionalFormatting>
  <conditionalFormatting sqref="K13:U13 H14">
    <cfRule type="colorScale" priority="1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60" zoomScaleNormal="60" workbookViewId="0">
      <selection activeCell="H8" sqref="H8"/>
    </sheetView>
  </sheetViews>
  <sheetFormatPr baseColWidth="10" defaultRowHeight="14.4" x14ac:dyDescent="0.3"/>
  <cols>
    <col min="1" max="1" width="7" customWidth="1"/>
    <col min="2" max="2" width="41" customWidth="1"/>
    <col min="3" max="3" width="29.88671875" customWidth="1"/>
    <col min="4" max="4" width="26.44140625" style="191" customWidth="1"/>
    <col min="5" max="5" width="37.88671875" style="191" customWidth="1"/>
    <col min="6" max="6" width="40.109375" style="191" customWidth="1"/>
    <col min="7" max="7" width="29.5546875" style="205" customWidth="1"/>
    <col min="8" max="8" width="13.88671875" style="209" customWidth="1"/>
    <col min="9" max="9" width="1.109375" customWidth="1"/>
    <col min="10" max="10" width="13" bestFit="1" customWidth="1"/>
    <col min="22" max="22" width="5" customWidth="1"/>
  </cols>
  <sheetData>
    <row r="1" spans="1:22" ht="21.75" customHeight="1" x14ac:dyDescent="0.6">
      <c r="A1" s="75"/>
      <c r="B1" s="75"/>
      <c r="C1" s="75"/>
      <c r="D1" s="75"/>
      <c r="E1" s="75"/>
      <c r="F1" s="75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8"/>
      <c r="R1" s="58"/>
      <c r="S1" s="58"/>
      <c r="T1" s="58"/>
      <c r="U1" s="59"/>
      <c r="V1" s="1"/>
    </row>
    <row r="2" spans="1:22" ht="21.75" customHeight="1" x14ac:dyDescent="0.6">
      <c r="A2" s="76"/>
      <c r="B2" s="76"/>
      <c r="C2" s="76"/>
      <c r="D2" s="76"/>
      <c r="E2" s="76"/>
      <c r="F2" s="76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61"/>
      <c r="R2" s="61"/>
      <c r="S2" s="61"/>
      <c r="T2" s="61"/>
      <c r="U2" s="62"/>
      <c r="V2" s="1"/>
    </row>
    <row r="3" spans="1:22" ht="32.25" customHeight="1" thickBot="1" x14ac:dyDescent="0.65">
      <c r="A3" s="77"/>
      <c r="B3" s="77"/>
      <c r="C3" s="77"/>
      <c r="D3" s="77"/>
      <c r="E3" s="77"/>
      <c r="F3" s="77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64"/>
      <c r="R3" s="64"/>
      <c r="S3" s="64"/>
      <c r="T3" s="64"/>
      <c r="U3" s="65"/>
      <c r="V3" s="1"/>
    </row>
    <row r="4" spans="1:22" ht="15" thickBot="1" x14ac:dyDescent="0.35">
      <c r="A4" s="52"/>
      <c r="B4" s="52"/>
      <c r="C4" s="52"/>
      <c r="D4" s="53"/>
      <c r="E4" s="53"/>
      <c r="F4" s="53"/>
      <c r="G4" s="53"/>
      <c r="H4" s="206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1"/>
    </row>
    <row r="5" spans="1:22" s="142" customFormat="1" ht="26.4" thickBot="1" x14ac:dyDescent="0.55000000000000004">
      <c r="A5" s="462"/>
      <c r="B5" s="462"/>
      <c r="C5" s="462"/>
      <c r="D5" s="462"/>
      <c r="E5" s="462"/>
      <c r="F5" s="462"/>
      <c r="G5" s="462"/>
      <c r="H5" s="462"/>
      <c r="I5" s="140"/>
      <c r="J5" s="463" t="s">
        <v>82</v>
      </c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141"/>
    </row>
    <row r="6" spans="1:22" s="139" customFormat="1" ht="29.25" customHeight="1" thickBot="1" x14ac:dyDescent="0.55000000000000004">
      <c r="A6" s="147" t="s">
        <v>27</v>
      </c>
      <c r="B6" s="465" t="s">
        <v>81</v>
      </c>
      <c r="C6" s="465"/>
      <c r="D6" s="465"/>
      <c r="E6" s="465"/>
      <c r="F6" s="465"/>
      <c r="G6" s="465"/>
      <c r="H6" s="466"/>
      <c r="I6" s="148"/>
      <c r="J6" s="467" t="s">
        <v>274</v>
      </c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  <c r="V6" s="138"/>
    </row>
    <row r="7" spans="1:22" s="130" customFormat="1" ht="56.25" customHeight="1" thickBot="1" x14ac:dyDescent="0.6">
      <c r="A7" s="143" t="s">
        <v>27</v>
      </c>
      <c r="B7" s="199" t="s">
        <v>37</v>
      </c>
      <c r="C7" s="200" t="s">
        <v>1</v>
      </c>
      <c r="D7" s="200" t="s">
        <v>2</v>
      </c>
      <c r="E7" s="198" t="s">
        <v>86</v>
      </c>
      <c r="F7" s="198" t="s">
        <v>60</v>
      </c>
      <c r="G7" s="201" t="s">
        <v>61</v>
      </c>
      <c r="H7" s="207" t="s">
        <v>3</v>
      </c>
      <c r="I7" s="128"/>
      <c r="J7" s="146" t="s">
        <v>14</v>
      </c>
      <c r="K7" s="144" t="s">
        <v>15</v>
      </c>
      <c r="L7" s="144" t="s">
        <v>16</v>
      </c>
      <c r="M7" s="144" t="s">
        <v>17</v>
      </c>
      <c r="N7" s="144" t="s">
        <v>18</v>
      </c>
      <c r="O7" s="144" t="s">
        <v>19</v>
      </c>
      <c r="P7" s="144" t="s">
        <v>20</v>
      </c>
      <c r="Q7" s="144" t="s">
        <v>21</v>
      </c>
      <c r="R7" s="144" t="s">
        <v>22</v>
      </c>
      <c r="S7" s="144" t="s">
        <v>23</v>
      </c>
      <c r="T7" s="144" t="s">
        <v>24</v>
      </c>
      <c r="U7" s="145" t="s">
        <v>25</v>
      </c>
      <c r="V7" s="129"/>
    </row>
    <row r="8" spans="1:22" ht="63.75" customHeight="1" thickBot="1" x14ac:dyDescent="0.45">
      <c r="A8" s="470" t="s">
        <v>30</v>
      </c>
      <c r="B8" s="136" t="str">
        <f>'Seguimiento Objetivos '!C8</f>
        <v>Objetivo Financiero 1</v>
      </c>
      <c r="C8" s="136" t="str">
        <f>'Seguimiento Objetivos '!D8</f>
        <v>Indicador Financiero 1</v>
      </c>
      <c r="D8" s="136" t="str">
        <f>'Seguimiento Objetivos '!E8</f>
        <v>Meta F 1</v>
      </c>
      <c r="E8" s="195" t="str">
        <f>Alineamiento!S7</f>
        <v>Objetivo de Contribución F1</v>
      </c>
      <c r="F8" s="195" t="str">
        <f>Alineamiento!T7</f>
        <v>indicador  F1</v>
      </c>
      <c r="G8" s="190">
        <f>Alineamiento!U7</f>
        <v>0</v>
      </c>
      <c r="H8" s="208">
        <f ca="1">AVERAGE(J8:U8)</f>
        <v>22</v>
      </c>
      <c r="I8" s="28"/>
      <c r="J8" s="50">
        <f ca="1">RANDBETWEEN(10,30)</f>
        <v>28</v>
      </c>
      <c r="K8" s="50">
        <f t="shared" ref="K8:U8" ca="1" si="0">RANDBETWEEN(10,30)</f>
        <v>20</v>
      </c>
      <c r="L8" s="50">
        <f t="shared" ca="1" si="0"/>
        <v>28</v>
      </c>
      <c r="M8" s="50">
        <f t="shared" ca="1" si="0"/>
        <v>10</v>
      </c>
      <c r="N8" s="50">
        <f t="shared" ca="1" si="0"/>
        <v>30</v>
      </c>
      <c r="O8" s="50">
        <f t="shared" ca="1" si="0"/>
        <v>14</v>
      </c>
      <c r="P8" s="50">
        <f t="shared" ca="1" si="0"/>
        <v>19</v>
      </c>
      <c r="Q8" s="50">
        <f t="shared" ca="1" si="0"/>
        <v>29</v>
      </c>
      <c r="R8" s="50">
        <f t="shared" ca="1" si="0"/>
        <v>18</v>
      </c>
      <c r="S8" s="50">
        <f t="shared" ca="1" si="0"/>
        <v>17</v>
      </c>
      <c r="T8" s="50">
        <f t="shared" ca="1" si="0"/>
        <v>25</v>
      </c>
      <c r="U8" s="50">
        <f t="shared" ca="1" si="0"/>
        <v>26</v>
      </c>
      <c r="V8" s="1"/>
    </row>
    <row r="9" spans="1:22" ht="72" customHeight="1" thickBot="1" x14ac:dyDescent="0.45">
      <c r="A9" s="471"/>
      <c r="B9" s="136" t="str">
        <f>'Seguimiento Objetivos '!C9</f>
        <v>Objetivo Financiero 2</v>
      </c>
      <c r="C9" s="136" t="str">
        <f>'Seguimiento Objetivos '!D9</f>
        <v>Indicador Financiero 2</v>
      </c>
      <c r="D9" s="136" t="str">
        <f>'Seguimiento Objetivos '!E9</f>
        <v>Meta F 2</v>
      </c>
      <c r="E9" s="195" t="str">
        <f>Alineamiento!S8</f>
        <v>Objetivo de Contribución F2</v>
      </c>
      <c r="F9" s="195" t="str">
        <f>Alineamiento!T8</f>
        <v>indicador  F2</v>
      </c>
      <c r="G9" s="190">
        <f>Alineamiento!U8</f>
        <v>0</v>
      </c>
      <c r="H9" s="208">
        <f t="shared" ref="H9:H27" ca="1" si="1">AVERAGE(J9:U9)</f>
        <v>27.666666666666668</v>
      </c>
      <c r="I9" s="28"/>
      <c r="J9" s="50">
        <f ca="1">RANDBETWEEN(10,60)</f>
        <v>39</v>
      </c>
      <c r="K9" s="50">
        <f t="shared" ref="K9:U9" ca="1" si="2">RANDBETWEEN(10,60)</f>
        <v>26</v>
      </c>
      <c r="L9" s="50">
        <f t="shared" ca="1" si="2"/>
        <v>21</v>
      </c>
      <c r="M9" s="50">
        <f t="shared" ca="1" si="2"/>
        <v>51</v>
      </c>
      <c r="N9" s="50">
        <f t="shared" ca="1" si="2"/>
        <v>11</v>
      </c>
      <c r="O9" s="50">
        <f t="shared" ca="1" si="2"/>
        <v>26</v>
      </c>
      <c r="P9" s="50">
        <f t="shared" ca="1" si="2"/>
        <v>19</v>
      </c>
      <c r="Q9" s="50">
        <f t="shared" ca="1" si="2"/>
        <v>13</v>
      </c>
      <c r="R9" s="50">
        <f t="shared" ca="1" si="2"/>
        <v>22</v>
      </c>
      <c r="S9" s="50">
        <f t="shared" ca="1" si="2"/>
        <v>29</v>
      </c>
      <c r="T9" s="50">
        <f t="shared" ca="1" si="2"/>
        <v>39</v>
      </c>
      <c r="U9" s="50">
        <f t="shared" ca="1" si="2"/>
        <v>36</v>
      </c>
      <c r="V9" s="1"/>
    </row>
    <row r="10" spans="1:22" ht="64.5" customHeight="1" thickBot="1" x14ac:dyDescent="0.45">
      <c r="A10" s="471"/>
      <c r="B10" s="136" t="str">
        <f>'Seguimiento Objetivos '!C10</f>
        <v>Objetivo Financiero 3</v>
      </c>
      <c r="C10" s="136" t="str">
        <f>'Seguimiento Objetivos '!D10</f>
        <v>Indicador Financiero 3</v>
      </c>
      <c r="D10" s="136" t="str">
        <f>'Seguimiento Objetivos '!E10</f>
        <v>Meta F 3</v>
      </c>
      <c r="E10" s="195" t="str">
        <f>Alineamiento!S9</f>
        <v>Objetivo de Contribución F3</v>
      </c>
      <c r="F10" s="195" t="str">
        <f>Alineamiento!T9</f>
        <v>indicador  F3</v>
      </c>
      <c r="G10" s="190">
        <f>Alineamiento!U9</f>
        <v>0</v>
      </c>
      <c r="H10" s="208">
        <f t="shared" ca="1" si="1"/>
        <v>51.083333333333336</v>
      </c>
      <c r="I10" s="28"/>
      <c r="J10" s="50">
        <f ca="1">RANDBETWEEN(10,100)</f>
        <v>71</v>
      </c>
      <c r="K10" s="50">
        <f t="shared" ref="K10:U14" ca="1" si="3">RANDBETWEEN(10,100)</f>
        <v>88</v>
      </c>
      <c r="L10" s="50">
        <f t="shared" ca="1" si="3"/>
        <v>23</v>
      </c>
      <c r="M10" s="50">
        <f t="shared" ca="1" si="3"/>
        <v>76</v>
      </c>
      <c r="N10" s="50">
        <f t="shared" ca="1" si="3"/>
        <v>44</v>
      </c>
      <c r="O10" s="50">
        <f t="shared" ca="1" si="3"/>
        <v>55</v>
      </c>
      <c r="P10" s="50">
        <f t="shared" ca="1" si="3"/>
        <v>87</v>
      </c>
      <c r="Q10" s="50">
        <f t="shared" ca="1" si="3"/>
        <v>11</v>
      </c>
      <c r="R10" s="50">
        <f t="shared" ca="1" si="3"/>
        <v>12</v>
      </c>
      <c r="S10" s="50">
        <f t="shared" ca="1" si="3"/>
        <v>98</v>
      </c>
      <c r="T10" s="50">
        <f t="shared" ca="1" si="3"/>
        <v>19</v>
      </c>
      <c r="U10" s="50">
        <f t="shared" ca="1" si="3"/>
        <v>29</v>
      </c>
      <c r="V10" s="1"/>
    </row>
    <row r="11" spans="1:22" ht="79.5" customHeight="1" thickBot="1" x14ac:dyDescent="0.45">
      <c r="A11" s="457" t="s">
        <v>32</v>
      </c>
      <c r="B11" s="133" t="str">
        <f>'Seguimiento Objetivos '!C11</f>
        <v>Objetivo Clientes 1</v>
      </c>
      <c r="C11" s="133" t="str">
        <f>'Seguimiento Objetivos '!D11</f>
        <v>Indicador Clientes 1</v>
      </c>
      <c r="D11" s="133" t="str">
        <f>'Seguimiento Objetivos '!E11</f>
        <v>Meta C 1</v>
      </c>
      <c r="E11" s="196" t="str">
        <f>Alineamiento!S10</f>
        <v>Objetivo de Contribución C1</v>
      </c>
      <c r="F11" s="196" t="str">
        <f>Alineamiento!T10</f>
        <v>indicador  C1</v>
      </c>
      <c r="G11" s="134">
        <f>Alineamiento!U10</f>
        <v>0</v>
      </c>
      <c r="H11" s="208">
        <f t="shared" ca="1" si="1"/>
        <v>5.083333333333333</v>
      </c>
      <c r="I11" s="28"/>
      <c r="J11" s="50">
        <f ca="1">RANDBETWEEN(3,7)</f>
        <v>5</v>
      </c>
      <c r="K11" s="50">
        <f t="shared" ref="K11:U11" ca="1" si="4">RANDBETWEEN(3,7)</f>
        <v>6</v>
      </c>
      <c r="L11" s="50">
        <f t="shared" ca="1" si="4"/>
        <v>3</v>
      </c>
      <c r="M11" s="50">
        <f t="shared" ca="1" si="4"/>
        <v>6</v>
      </c>
      <c r="N11" s="50">
        <f t="shared" ca="1" si="4"/>
        <v>4</v>
      </c>
      <c r="O11" s="50">
        <f t="shared" ca="1" si="4"/>
        <v>7</v>
      </c>
      <c r="P11" s="50">
        <f t="shared" ca="1" si="4"/>
        <v>6</v>
      </c>
      <c r="Q11" s="50">
        <f t="shared" ca="1" si="4"/>
        <v>4</v>
      </c>
      <c r="R11" s="50">
        <f t="shared" ca="1" si="4"/>
        <v>3</v>
      </c>
      <c r="S11" s="50">
        <f t="shared" ca="1" si="4"/>
        <v>5</v>
      </c>
      <c r="T11" s="50">
        <f t="shared" ca="1" si="4"/>
        <v>7</v>
      </c>
      <c r="U11" s="50">
        <f t="shared" ca="1" si="4"/>
        <v>5</v>
      </c>
      <c r="V11" s="1"/>
    </row>
    <row r="12" spans="1:22" ht="72" customHeight="1" thickBot="1" x14ac:dyDescent="0.45">
      <c r="A12" s="457"/>
      <c r="B12" s="133" t="str">
        <f>'Seguimiento Objetivos '!C12</f>
        <v>Objetivo Clientes 2</v>
      </c>
      <c r="C12" s="133" t="str">
        <f>'Seguimiento Objetivos '!D12</f>
        <v>Indicador Clientes 2</v>
      </c>
      <c r="D12" s="133" t="str">
        <f>'Seguimiento Objetivos '!E12</f>
        <v>Meta C 2</v>
      </c>
      <c r="E12" s="196" t="str">
        <f>Alineamiento!S11</f>
        <v>Objetivo de Contribución C2</v>
      </c>
      <c r="F12" s="196" t="str">
        <f>Alineamiento!T11</f>
        <v>indicador  C2</v>
      </c>
      <c r="G12" s="134">
        <f>Alineamiento!U11</f>
        <v>0</v>
      </c>
      <c r="H12" s="208" t="s">
        <v>27</v>
      </c>
      <c r="I12" s="28"/>
      <c r="J12" s="171" t="s">
        <v>27</v>
      </c>
      <c r="K12" s="171" t="s">
        <v>27</v>
      </c>
      <c r="L12" s="171" t="s">
        <v>27</v>
      </c>
      <c r="M12" s="171" t="s">
        <v>27</v>
      </c>
      <c r="N12" s="171" t="s">
        <v>27</v>
      </c>
      <c r="O12" s="171" t="s">
        <v>27</v>
      </c>
      <c r="P12" s="171" t="s">
        <v>27</v>
      </c>
      <c r="Q12" s="171" t="s">
        <v>27</v>
      </c>
      <c r="R12" s="171" t="s">
        <v>27</v>
      </c>
      <c r="S12" s="171" t="s">
        <v>27</v>
      </c>
      <c r="T12" s="171" t="s">
        <v>27</v>
      </c>
      <c r="U12" s="171" t="s">
        <v>27</v>
      </c>
      <c r="V12" s="1"/>
    </row>
    <row r="13" spans="1:22" ht="68.25" customHeight="1" thickBot="1" x14ac:dyDescent="0.45">
      <c r="A13" s="457"/>
      <c r="B13" s="133" t="str">
        <f>'Seguimiento Objetivos '!C13</f>
        <v>Objetivo Clientes 3</v>
      </c>
      <c r="C13" s="133" t="str">
        <f>'Seguimiento Objetivos '!D13</f>
        <v>Indicador Clientes 3</v>
      </c>
      <c r="D13" s="133" t="str">
        <f>'Seguimiento Objetivos '!E13</f>
        <v>Meta C 3</v>
      </c>
      <c r="E13" s="196" t="str">
        <f>Alineamiento!S12</f>
        <v>Objetivo de Contribución C3</v>
      </c>
      <c r="F13" s="196" t="str">
        <f>Alineamiento!T12</f>
        <v>indicador  C3</v>
      </c>
      <c r="G13" s="134">
        <f>Alineamiento!U12</f>
        <v>0</v>
      </c>
      <c r="H13" s="208">
        <f t="shared" ca="1" si="1"/>
        <v>47.25</v>
      </c>
      <c r="I13" s="28"/>
      <c r="J13" s="50">
        <f ca="1">RANDBETWEEN(10,100)</f>
        <v>91</v>
      </c>
      <c r="K13" s="50">
        <f t="shared" ca="1" si="3"/>
        <v>23</v>
      </c>
      <c r="L13" s="50">
        <f t="shared" ca="1" si="3"/>
        <v>14</v>
      </c>
      <c r="M13" s="50">
        <f t="shared" ca="1" si="3"/>
        <v>40</v>
      </c>
      <c r="N13" s="50">
        <f t="shared" ca="1" si="3"/>
        <v>99</v>
      </c>
      <c r="O13" s="50">
        <f t="shared" ca="1" si="3"/>
        <v>100</v>
      </c>
      <c r="P13" s="50">
        <f t="shared" ca="1" si="3"/>
        <v>20</v>
      </c>
      <c r="Q13" s="50">
        <f t="shared" ca="1" si="3"/>
        <v>24</v>
      </c>
      <c r="R13" s="50">
        <f t="shared" ca="1" si="3"/>
        <v>25</v>
      </c>
      <c r="S13" s="50">
        <f t="shared" ca="1" si="3"/>
        <v>68</v>
      </c>
      <c r="T13" s="50">
        <f t="shared" ca="1" si="3"/>
        <v>53</v>
      </c>
      <c r="U13" s="50">
        <f t="shared" ca="1" si="3"/>
        <v>10</v>
      </c>
      <c r="V13" s="1"/>
    </row>
    <row r="14" spans="1:22" ht="56.25" customHeight="1" thickBot="1" x14ac:dyDescent="0.45">
      <c r="A14" s="458" t="s">
        <v>31</v>
      </c>
      <c r="B14" s="192" t="str">
        <f>'Seguimiento Objetivos '!C14</f>
        <v>Objetivo Procesos 1</v>
      </c>
      <c r="C14" s="192" t="str">
        <f>'Seguimiento Objetivos '!D14</f>
        <v>Indicador Procesos 1</v>
      </c>
      <c r="D14" s="192" t="str">
        <f>'Seguimiento Objetivos '!E14</f>
        <v>Meta P 1</v>
      </c>
      <c r="E14" s="192" t="str">
        <f>Alineamiento!S13</f>
        <v>Objetivo de Contribución P1</v>
      </c>
      <c r="F14" s="192" t="str">
        <f>Alineamiento!T13</f>
        <v>indicador  P 1</v>
      </c>
      <c r="G14" s="192">
        <f>Alineamiento!U13</f>
        <v>0</v>
      </c>
      <c r="H14" s="208">
        <f t="shared" ca="1" si="1"/>
        <v>39.166666666666664</v>
      </c>
      <c r="I14" s="28"/>
      <c r="J14" s="50">
        <f ca="1">RANDBETWEEN(10,100)</f>
        <v>36</v>
      </c>
      <c r="K14" s="50">
        <f t="shared" ca="1" si="3"/>
        <v>13</v>
      </c>
      <c r="L14" s="50">
        <f t="shared" ca="1" si="3"/>
        <v>26</v>
      </c>
      <c r="M14" s="50">
        <f t="shared" ca="1" si="3"/>
        <v>61</v>
      </c>
      <c r="N14" s="50">
        <f t="shared" ca="1" si="3"/>
        <v>14</v>
      </c>
      <c r="O14" s="50">
        <f t="shared" ca="1" si="3"/>
        <v>94</v>
      </c>
      <c r="P14" s="50">
        <f t="shared" ca="1" si="3"/>
        <v>33</v>
      </c>
      <c r="Q14" s="50">
        <f t="shared" ca="1" si="3"/>
        <v>66</v>
      </c>
      <c r="R14" s="50">
        <f t="shared" ca="1" si="3"/>
        <v>38</v>
      </c>
      <c r="S14" s="50">
        <f t="shared" ca="1" si="3"/>
        <v>64</v>
      </c>
      <c r="T14" s="50">
        <f t="shared" ca="1" si="3"/>
        <v>15</v>
      </c>
      <c r="U14" s="50">
        <f t="shared" ca="1" si="3"/>
        <v>10</v>
      </c>
      <c r="V14" s="1"/>
    </row>
    <row r="15" spans="1:22" ht="48.75" customHeight="1" thickBot="1" x14ac:dyDescent="0.45">
      <c r="A15" s="458"/>
      <c r="B15" s="192" t="str">
        <f>'Seguimiento Objetivos '!C15</f>
        <v>Objetivo Procesos 2</v>
      </c>
      <c r="C15" s="192" t="str">
        <f>'Seguimiento Objetivos '!D15</f>
        <v>Indicador Procesos 2</v>
      </c>
      <c r="D15" s="192" t="str">
        <f>'Seguimiento Objetivos '!E15</f>
        <v>Meta P 2</v>
      </c>
      <c r="E15" s="192" t="str">
        <f>Alineamiento!S14</f>
        <v>Objetivo de Contribución P2</v>
      </c>
      <c r="F15" s="192" t="str">
        <f>Alineamiento!T14</f>
        <v>indicador  P 2</v>
      </c>
      <c r="G15" s="192">
        <f>Alineamiento!U14</f>
        <v>0</v>
      </c>
      <c r="H15" s="208">
        <f t="shared" ca="1" si="1"/>
        <v>26</v>
      </c>
      <c r="I15" s="39"/>
      <c r="J15" s="50">
        <f t="shared" ref="J15:U27" ca="1" si="5">RANDBETWEEN(10,40)</f>
        <v>13</v>
      </c>
      <c r="K15" s="50">
        <f t="shared" ca="1" si="5"/>
        <v>25</v>
      </c>
      <c r="L15" s="50">
        <f t="shared" ca="1" si="5"/>
        <v>34</v>
      </c>
      <c r="M15" s="50">
        <f t="shared" ca="1" si="5"/>
        <v>40</v>
      </c>
      <c r="N15" s="50">
        <f t="shared" ca="1" si="5"/>
        <v>38</v>
      </c>
      <c r="O15" s="50">
        <f t="shared" ca="1" si="5"/>
        <v>15</v>
      </c>
      <c r="P15" s="50">
        <f t="shared" ca="1" si="5"/>
        <v>16</v>
      </c>
      <c r="Q15" s="50">
        <f t="shared" ca="1" si="5"/>
        <v>26</v>
      </c>
      <c r="R15" s="50">
        <f t="shared" ca="1" si="5"/>
        <v>13</v>
      </c>
      <c r="S15" s="50">
        <f t="shared" ca="1" si="5"/>
        <v>37</v>
      </c>
      <c r="T15" s="50">
        <f t="shared" ca="1" si="5"/>
        <v>36</v>
      </c>
      <c r="U15" s="50">
        <f t="shared" ca="1" si="5"/>
        <v>19</v>
      </c>
      <c r="V15" s="1"/>
    </row>
    <row r="16" spans="1:22" ht="50.25" customHeight="1" thickBot="1" x14ac:dyDescent="0.45">
      <c r="A16" s="458"/>
      <c r="B16" s="192" t="str">
        <f>'Seguimiento Objetivos '!C16</f>
        <v>Objetivo Procesos 3</v>
      </c>
      <c r="C16" s="192" t="str">
        <f>'Seguimiento Objetivos '!D16</f>
        <v>Indicador Procesos 3</v>
      </c>
      <c r="D16" s="192" t="str">
        <f>'Seguimiento Objetivos '!E16</f>
        <v>Meta P 3</v>
      </c>
      <c r="E16" s="192" t="s">
        <v>27</v>
      </c>
      <c r="F16" s="192" t="s">
        <v>27</v>
      </c>
      <c r="G16" s="192" t="s">
        <v>27</v>
      </c>
      <c r="H16" s="208" t="s">
        <v>27</v>
      </c>
      <c r="I16" s="28"/>
      <c r="J16" s="50" t="s">
        <v>27</v>
      </c>
      <c r="K16" s="50" t="s">
        <v>27</v>
      </c>
      <c r="L16" s="50" t="s">
        <v>27</v>
      </c>
      <c r="M16" s="50" t="s">
        <v>27</v>
      </c>
      <c r="N16" s="50" t="s">
        <v>27</v>
      </c>
      <c r="O16" s="50" t="s">
        <v>44</v>
      </c>
      <c r="P16" s="50" t="s">
        <v>27</v>
      </c>
      <c r="Q16" s="50" t="s">
        <v>27</v>
      </c>
      <c r="R16" s="50" t="s">
        <v>27</v>
      </c>
      <c r="S16" s="50" t="s">
        <v>27</v>
      </c>
      <c r="T16" s="50" t="s">
        <v>27</v>
      </c>
      <c r="U16" s="50" t="s">
        <v>27</v>
      </c>
      <c r="V16" s="1"/>
    </row>
    <row r="17" spans="1:22" ht="51.75" customHeight="1" thickBot="1" x14ac:dyDescent="0.45">
      <c r="A17" s="458"/>
      <c r="B17" s="192" t="str">
        <f>'Seguimiento Objetivos '!C17</f>
        <v>Objetivo Procesos 4</v>
      </c>
      <c r="C17" s="192" t="str">
        <f>'Seguimiento Objetivos '!D17</f>
        <v>Indicador Procesos 4</v>
      </c>
      <c r="D17" s="192" t="str">
        <f>'Seguimiento Objetivos '!E17</f>
        <v>Meta P 4</v>
      </c>
      <c r="E17" s="192" t="s">
        <v>27</v>
      </c>
      <c r="F17" s="192" t="s">
        <v>27</v>
      </c>
      <c r="G17" s="192" t="s">
        <v>27</v>
      </c>
      <c r="H17" s="208" t="s">
        <v>27</v>
      </c>
      <c r="I17" s="28"/>
      <c r="J17" s="50" t="s">
        <v>27</v>
      </c>
      <c r="K17" s="50" t="s">
        <v>27</v>
      </c>
      <c r="L17" s="50" t="s">
        <v>27</v>
      </c>
      <c r="M17" s="50" t="s">
        <v>27</v>
      </c>
      <c r="N17" s="50" t="s">
        <v>27</v>
      </c>
      <c r="O17" s="50" t="s">
        <v>44</v>
      </c>
      <c r="P17" s="50" t="s">
        <v>27</v>
      </c>
      <c r="Q17" s="50" t="s">
        <v>27</v>
      </c>
      <c r="R17" s="50" t="s">
        <v>27</v>
      </c>
      <c r="S17" s="50" t="s">
        <v>27</v>
      </c>
      <c r="T17" s="50" t="s">
        <v>27</v>
      </c>
      <c r="U17" s="50" t="s">
        <v>27</v>
      </c>
      <c r="V17" s="1"/>
    </row>
    <row r="18" spans="1:22" ht="48.75" customHeight="1" thickBot="1" x14ac:dyDescent="0.45">
      <c r="A18" s="458"/>
      <c r="B18" s="192" t="str">
        <f>'Seguimiento Objetivos '!C18</f>
        <v>Objetivo Procesos 5</v>
      </c>
      <c r="C18" s="192" t="str">
        <f>'Seguimiento Objetivos '!D18</f>
        <v>Indicador Procesos 5</v>
      </c>
      <c r="D18" s="192" t="str">
        <f>'Seguimiento Objetivos '!E18</f>
        <v>Meta P 5</v>
      </c>
      <c r="E18" s="192" t="str">
        <f>Alineamiento!S17</f>
        <v>Objetivo de Contribución P5</v>
      </c>
      <c r="F18" s="192" t="str">
        <f>Alineamiento!T17</f>
        <v>indicador  P 5</v>
      </c>
      <c r="G18" s="192">
        <f>Alineamiento!U17</f>
        <v>0</v>
      </c>
      <c r="H18" s="208">
        <f t="shared" ca="1" si="1"/>
        <v>23</v>
      </c>
      <c r="I18" s="28"/>
      <c r="J18" s="50">
        <f t="shared" ca="1" si="5"/>
        <v>36</v>
      </c>
      <c r="K18" s="50">
        <f t="shared" ca="1" si="5"/>
        <v>16</v>
      </c>
      <c r="L18" s="50">
        <f t="shared" ca="1" si="5"/>
        <v>25</v>
      </c>
      <c r="M18" s="50">
        <f t="shared" ca="1" si="5"/>
        <v>12</v>
      </c>
      <c r="N18" s="50">
        <f t="shared" ca="1" si="5"/>
        <v>11</v>
      </c>
      <c r="O18" s="50">
        <f t="shared" ca="1" si="5"/>
        <v>39</v>
      </c>
      <c r="P18" s="50">
        <f t="shared" ca="1" si="5"/>
        <v>25</v>
      </c>
      <c r="Q18" s="50">
        <f t="shared" ca="1" si="5"/>
        <v>14</v>
      </c>
      <c r="R18" s="50">
        <f t="shared" ca="1" si="5"/>
        <v>30</v>
      </c>
      <c r="S18" s="50">
        <f t="shared" ca="1" si="5"/>
        <v>13</v>
      </c>
      <c r="T18" s="50">
        <f t="shared" ca="1" si="5"/>
        <v>20</v>
      </c>
      <c r="U18" s="50">
        <f t="shared" ca="1" si="5"/>
        <v>35</v>
      </c>
      <c r="V18" s="1"/>
    </row>
    <row r="19" spans="1:22" ht="69" customHeight="1" thickBot="1" x14ac:dyDescent="0.45">
      <c r="A19" s="458"/>
      <c r="B19" s="192" t="str">
        <f>'Seguimiento Objetivos '!C19</f>
        <v>Objetivo Procesos 6</v>
      </c>
      <c r="C19" s="192" t="str">
        <f>'Seguimiento Objetivos '!D19</f>
        <v>Indicador Procesos 6</v>
      </c>
      <c r="D19" s="192" t="str">
        <f>'Seguimiento Objetivos '!E19</f>
        <v>Meta P 6</v>
      </c>
      <c r="E19" s="192" t="s">
        <v>27</v>
      </c>
      <c r="F19" s="192" t="s">
        <v>27</v>
      </c>
      <c r="G19" s="192" t="s">
        <v>27</v>
      </c>
      <c r="H19" s="208" t="s">
        <v>27</v>
      </c>
      <c r="I19" s="28"/>
      <c r="J19" s="50" t="s">
        <v>27</v>
      </c>
      <c r="K19" s="50" t="s">
        <v>27</v>
      </c>
      <c r="L19" s="50" t="s">
        <v>27</v>
      </c>
      <c r="M19" s="50" t="s">
        <v>27</v>
      </c>
      <c r="N19" s="50" t="s">
        <v>27</v>
      </c>
      <c r="O19" s="50" t="s">
        <v>44</v>
      </c>
      <c r="P19" s="50" t="s">
        <v>27</v>
      </c>
      <c r="Q19" s="50" t="s">
        <v>27</v>
      </c>
      <c r="R19" s="50" t="s">
        <v>27</v>
      </c>
      <c r="S19" s="50" t="s">
        <v>27</v>
      </c>
      <c r="T19" s="50" t="s">
        <v>27</v>
      </c>
      <c r="U19" s="50" t="s">
        <v>27</v>
      </c>
      <c r="V19" s="1"/>
    </row>
    <row r="20" spans="1:22" ht="41.25" customHeight="1" thickBot="1" x14ac:dyDescent="0.45">
      <c r="A20" s="458"/>
      <c r="B20" s="192" t="str">
        <f>'Seguimiento Objetivos '!C20</f>
        <v>Objetivo Procesos 7</v>
      </c>
      <c r="C20" s="192" t="str">
        <f>'Seguimiento Objetivos '!D20</f>
        <v>Indicador Procesos 7</v>
      </c>
      <c r="D20" s="192" t="str">
        <f>'Seguimiento Objetivos '!E20</f>
        <v>Meta P 7</v>
      </c>
      <c r="E20" s="192" t="str">
        <f>Alineamiento!S19</f>
        <v>Objetivo de Contribución P7</v>
      </c>
      <c r="F20" s="192" t="str">
        <f>Alineamiento!T19</f>
        <v>indicador  P 7</v>
      </c>
      <c r="G20" s="192">
        <f>Alineamiento!U19</f>
        <v>0</v>
      </c>
      <c r="H20" s="208">
        <f t="shared" ca="1" si="1"/>
        <v>29.583333333333332</v>
      </c>
      <c r="I20" s="28"/>
      <c r="J20" s="50">
        <f t="shared" ca="1" si="5"/>
        <v>37</v>
      </c>
      <c r="K20" s="50">
        <f t="shared" ca="1" si="5"/>
        <v>35</v>
      </c>
      <c r="L20" s="50">
        <f t="shared" ca="1" si="5"/>
        <v>19</v>
      </c>
      <c r="M20" s="50">
        <f t="shared" ca="1" si="5"/>
        <v>28</v>
      </c>
      <c r="N20" s="50">
        <f t="shared" ca="1" si="5"/>
        <v>33</v>
      </c>
      <c r="O20" s="50">
        <f t="shared" ca="1" si="5"/>
        <v>40</v>
      </c>
      <c r="P20" s="50">
        <f t="shared" ca="1" si="5"/>
        <v>19</v>
      </c>
      <c r="Q20" s="50">
        <f t="shared" ca="1" si="5"/>
        <v>10</v>
      </c>
      <c r="R20" s="50">
        <f t="shared" ca="1" si="5"/>
        <v>19</v>
      </c>
      <c r="S20" s="50">
        <f t="shared" ca="1" si="5"/>
        <v>38</v>
      </c>
      <c r="T20" s="50">
        <f t="shared" ca="1" si="5"/>
        <v>39</v>
      </c>
      <c r="U20" s="50">
        <f t="shared" ca="1" si="5"/>
        <v>38</v>
      </c>
      <c r="V20" s="1"/>
    </row>
    <row r="21" spans="1:22" ht="50.25" customHeight="1" thickBot="1" x14ac:dyDescent="0.45">
      <c r="A21" s="458"/>
      <c r="B21" s="192" t="str">
        <f>'Seguimiento Objetivos '!C21</f>
        <v>Objetivo Procesos 8</v>
      </c>
      <c r="C21" s="192" t="str">
        <f>'Seguimiento Objetivos '!D21</f>
        <v>Indicador Procesos 8</v>
      </c>
      <c r="D21" s="192" t="str">
        <f>'Seguimiento Objetivos '!E21</f>
        <v>Meta P 8</v>
      </c>
      <c r="E21" s="192" t="s">
        <v>27</v>
      </c>
      <c r="F21" s="192" t="s">
        <v>27</v>
      </c>
      <c r="G21" s="192" t="s">
        <v>27</v>
      </c>
      <c r="H21" s="208" t="s">
        <v>27</v>
      </c>
      <c r="I21" s="28"/>
      <c r="J21" s="50" t="s">
        <v>27</v>
      </c>
      <c r="K21" s="50" t="s">
        <v>27</v>
      </c>
      <c r="L21" s="50" t="s">
        <v>27</v>
      </c>
      <c r="M21" s="50" t="s">
        <v>27</v>
      </c>
      <c r="N21" s="50" t="s">
        <v>27</v>
      </c>
      <c r="O21" s="50" t="s">
        <v>44</v>
      </c>
      <c r="P21" s="50" t="s">
        <v>27</v>
      </c>
      <c r="Q21" s="50" t="s">
        <v>27</v>
      </c>
      <c r="R21" s="50" t="s">
        <v>27</v>
      </c>
      <c r="S21" s="50" t="s">
        <v>27</v>
      </c>
      <c r="T21" s="50" t="s">
        <v>27</v>
      </c>
      <c r="U21" s="50" t="s">
        <v>27</v>
      </c>
      <c r="V21" s="1"/>
    </row>
    <row r="22" spans="1:22" ht="40.5" customHeight="1" thickBot="1" x14ac:dyDescent="0.45">
      <c r="A22" s="459" t="s">
        <v>62</v>
      </c>
      <c r="B22" s="193" t="str">
        <f>'Seguimiento Objetivos '!C22</f>
        <v>Objetivo Aprendizaje 1</v>
      </c>
      <c r="C22" s="193" t="str">
        <f>'Seguimiento Objetivos '!D22</f>
        <v>Indicador Aprendizaje 1</v>
      </c>
      <c r="D22" s="193" t="str">
        <f>'Seguimiento Objetivos '!E22</f>
        <v>Meta AC 1</v>
      </c>
      <c r="E22" s="131"/>
      <c r="F22" s="131"/>
      <c r="G22" s="132"/>
      <c r="H22" s="208">
        <f t="shared" ca="1" si="1"/>
        <v>29.083333333333332</v>
      </c>
      <c r="I22" s="28"/>
      <c r="J22" s="50">
        <f t="shared" ca="1" si="5"/>
        <v>20</v>
      </c>
      <c r="K22" s="50">
        <f t="shared" ca="1" si="5"/>
        <v>24</v>
      </c>
      <c r="L22" s="50">
        <f t="shared" ca="1" si="5"/>
        <v>39</v>
      </c>
      <c r="M22" s="50">
        <f t="shared" ca="1" si="5"/>
        <v>16</v>
      </c>
      <c r="N22" s="50">
        <f t="shared" ca="1" si="5"/>
        <v>27</v>
      </c>
      <c r="O22" s="50">
        <f t="shared" ca="1" si="5"/>
        <v>38</v>
      </c>
      <c r="P22" s="50">
        <f t="shared" ca="1" si="5"/>
        <v>24</v>
      </c>
      <c r="Q22" s="50">
        <f t="shared" ca="1" si="5"/>
        <v>32</v>
      </c>
      <c r="R22" s="50">
        <f t="shared" ca="1" si="5"/>
        <v>38</v>
      </c>
      <c r="S22" s="50">
        <f t="shared" ca="1" si="5"/>
        <v>29</v>
      </c>
      <c r="T22" s="50">
        <f t="shared" ca="1" si="5"/>
        <v>32</v>
      </c>
      <c r="U22" s="50">
        <f t="shared" ca="1" si="5"/>
        <v>30</v>
      </c>
      <c r="V22" s="1"/>
    </row>
    <row r="23" spans="1:22" ht="41.4" thickBot="1" x14ac:dyDescent="0.45">
      <c r="A23" s="460"/>
      <c r="B23" s="193" t="str">
        <f>'Seguimiento Objetivos '!C23</f>
        <v>Objetivo Aprendizaje 2</v>
      </c>
      <c r="C23" s="193" t="str">
        <f>'Seguimiento Objetivos '!D23</f>
        <v>Indicador Aprendizaje 2</v>
      </c>
      <c r="D23" s="193" t="str">
        <f>'Seguimiento Objetivos '!E23</f>
        <v>Meta AC 2</v>
      </c>
      <c r="E23" s="131"/>
      <c r="F23" s="131"/>
      <c r="G23" s="132"/>
      <c r="H23" s="208">
        <f t="shared" ca="1" si="1"/>
        <v>26.083333333333332</v>
      </c>
      <c r="I23" s="28"/>
      <c r="J23" s="50">
        <f t="shared" ca="1" si="5"/>
        <v>22</v>
      </c>
      <c r="K23" s="50">
        <f t="shared" ca="1" si="5"/>
        <v>34</v>
      </c>
      <c r="L23" s="50">
        <f t="shared" ca="1" si="5"/>
        <v>29</v>
      </c>
      <c r="M23" s="50">
        <f t="shared" ca="1" si="5"/>
        <v>18</v>
      </c>
      <c r="N23" s="50">
        <f t="shared" ca="1" si="5"/>
        <v>32</v>
      </c>
      <c r="O23" s="50">
        <f t="shared" ca="1" si="5"/>
        <v>13</v>
      </c>
      <c r="P23" s="50">
        <f t="shared" ca="1" si="5"/>
        <v>40</v>
      </c>
      <c r="Q23" s="50">
        <f t="shared" ca="1" si="5"/>
        <v>21</v>
      </c>
      <c r="R23" s="50">
        <f t="shared" ca="1" si="5"/>
        <v>23</v>
      </c>
      <c r="S23" s="50">
        <f t="shared" ca="1" si="5"/>
        <v>40</v>
      </c>
      <c r="T23" s="50">
        <f t="shared" ca="1" si="5"/>
        <v>30</v>
      </c>
      <c r="U23" s="50">
        <f t="shared" ca="1" si="5"/>
        <v>11</v>
      </c>
      <c r="V23" s="1"/>
    </row>
    <row r="24" spans="1:22" ht="41.4" thickBot="1" x14ac:dyDescent="0.45">
      <c r="A24" s="460"/>
      <c r="B24" s="193" t="str">
        <f>'Seguimiento Objetivos '!C24</f>
        <v>Objetivo Aprendizaje 3</v>
      </c>
      <c r="C24" s="193" t="str">
        <f>'Seguimiento Objetivos '!D24</f>
        <v>Indicador Aprendizaje 3</v>
      </c>
      <c r="D24" s="193" t="str">
        <f>'Seguimiento Objetivos '!E24</f>
        <v>Meta AC 3</v>
      </c>
      <c r="E24" s="131"/>
      <c r="F24" s="131"/>
      <c r="G24" s="132"/>
      <c r="H24" s="208">
        <f t="shared" ca="1" si="1"/>
        <v>20.083333333333332</v>
      </c>
      <c r="I24" s="28"/>
      <c r="J24" s="50">
        <f t="shared" ca="1" si="5"/>
        <v>23</v>
      </c>
      <c r="K24" s="50">
        <f t="shared" ca="1" si="5"/>
        <v>28</v>
      </c>
      <c r="L24" s="50">
        <f t="shared" ca="1" si="5"/>
        <v>17</v>
      </c>
      <c r="M24" s="50">
        <f t="shared" ca="1" si="5"/>
        <v>12</v>
      </c>
      <c r="N24" s="50">
        <f t="shared" ca="1" si="5"/>
        <v>28</v>
      </c>
      <c r="O24" s="50">
        <f t="shared" ca="1" si="5"/>
        <v>13</v>
      </c>
      <c r="P24" s="50">
        <f t="shared" ca="1" si="5"/>
        <v>37</v>
      </c>
      <c r="Q24" s="50">
        <f t="shared" ca="1" si="5"/>
        <v>26</v>
      </c>
      <c r="R24" s="50">
        <f t="shared" ca="1" si="5"/>
        <v>15</v>
      </c>
      <c r="S24" s="50">
        <f t="shared" ca="1" si="5"/>
        <v>14</v>
      </c>
      <c r="T24" s="50">
        <f t="shared" ca="1" si="5"/>
        <v>16</v>
      </c>
      <c r="U24" s="50">
        <f t="shared" ca="1" si="5"/>
        <v>12</v>
      </c>
      <c r="V24" s="1"/>
    </row>
    <row r="25" spans="1:22" ht="41.4" thickBot="1" x14ac:dyDescent="0.45">
      <c r="A25" s="460"/>
      <c r="B25" s="193" t="str">
        <f>'Seguimiento Objetivos '!C25</f>
        <v>Objetivo Aprendizaje 4</v>
      </c>
      <c r="C25" s="193" t="str">
        <f>'Seguimiento Objetivos '!D25</f>
        <v>Indicador Aprendizaje 4</v>
      </c>
      <c r="D25" s="193" t="str">
        <f>'Seguimiento Objetivos '!E25</f>
        <v>Meta AC 4</v>
      </c>
      <c r="E25" s="131"/>
      <c r="F25" s="131"/>
      <c r="G25" s="132"/>
      <c r="H25" s="208">
        <f t="shared" ca="1" si="1"/>
        <v>26.166666666666668</v>
      </c>
      <c r="I25" s="28"/>
      <c r="J25" s="50">
        <f t="shared" ca="1" si="5"/>
        <v>17</v>
      </c>
      <c r="K25" s="50">
        <f t="shared" ca="1" si="5"/>
        <v>13</v>
      </c>
      <c r="L25" s="50">
        <f t="shared" ca="1" si="5"/>
        <v>40</v>
      </c>
      <c r="M25" s="50">
        <f t="shared" ca="1" si="5"/>
        <v>19</v>
      </c>
      <c r="N25" s="50">
        <f t="shared" ca="1" si="5"/>
        <v>29</v>
      </c>
      <c r="O25" s="50">
        <f t="shared" ca="1" si="5"/>
        <v>25</v>
      </c>
      <c r="P25" s="50">
        <f t="shared" ca="1" si="5"/>
        <v>31</v>
      </c>
      <c r="Q25" s="50">
        <f t="shared" ca="1" si="5"/>
        <v>26</v>
      </c>
      <c r="R25" s="50">
        <f t="shared" ca="1" si="5"/>
        <v>38</v>
      </c>
      <c r="S25" s="50">
        <f t="shared" ca="1" si="5"/>
        <v>27</v>
      </c>
      <c r="T25" s="50">
        <f t="shared" ca="1" si="5"/>
        <v>33</v>
      </c>
      <c r="U25" s="50">
        <f t="shared" ca="1" si="5"/>
        <v>16</v>
      </c>
      <c r="V25" s="1"/>
    </row>
    <row r="26" spans="1:22" ht="41.4" thickBot="1" x14ac:dyDescent="0.45">
      <c r="A26" s="460"/>
      <c r="B26" s="193" t="str">
        <f>'Seguimiento Objetivos '!C26</f>
        <v>Objetivo Aprendizaje 5</v>
      </c>
      <c r="C26" s="193" t="str">
        <f>'Seguimiento Objetivos '!D26</f>
        <v>Indicador Aprendizaje 5</v>
      </c>
      <c r="D26" s="193" t="str">
        <f>'Seguimiento Objetivos '!E26</f>
        <v>Meta AC 5</v>
      </c>
      <c r="E26" s="131"/>
      <c r="F26" s="131"/>
      <c r="G26" s="132"/>
      <c r="H26" s="208">
        <f t="shared" ca="1" si="1"/>
        <v>26.916666666666668</v>
      </c>
      <c r="I26" s="28"/>
      <c r="J26" s="50">
        <f t="shared" ca="1" si="5"/>
        <v>10</v>
      </c>
      <c r="K26" s="50">
        <f t="shared" ca="1" si="5"/>
        <v>27</v>
      </c>
      <c r="L26" s="50">
        <f t="shared" ca="1" si="5"/>
        <v>11</v>
      </c>
      <c r="M26" s="50">
        <f t="shared" ca="1" si="5"/>
        <v>36</v>
      </c>
      <c r="N26" s="50">
        <f t="shared" ca="1" si="5"/>
        <v>28</v>
      </c>
      <c r="O26" s="50">
        <f t="shared" ca="1" si="5"/>
        <v>30</v>
      </c>
      <c r="P26" s="50">
        <f t="shared" ca="1" si="5"/>
        <v>10</v>
      </c>
      <c r="Q26" s="50">
        <f t="shared" ca="1" si="5"/>
        <v>30</v>
      </c>
      <c r="R26" s="50">
        <f t="shared" ca="1" si="5"/>
        <v>36</v>
      </c>
      <c r="S26" s="50">
        <f t="shared" ca="1" si="5"/>
        <v>39</v>
      </c>
      <c r="T26" s="50">
        <f t="shared" ca="1" si="5"/>
        <v>30</v>
      </c>
      <c r="U26" s="50">
        <f t="shared" ca="1" si="5"/>
        <v>36</v>
      </c>
      <c r="V26" s="1"/>
    </row>
    <row r="27" spans="1:22" ht="41.4" thickBot="1" x14ac:dyDescent="0.45">
      <c r="A27" s="461"/>
      <c r="B27" s="193" t="str">
        <f>'Seguimiento Objetivos '!C27</f>
        <v>Objetivo Aprendizaje 6</v>
      </c>
      <c r="C27" s="193" t="str">
        <f>'Seguimiento Objetivos '!D27</f>
        <v>Indicador Aprendizaje 6</v>
      </c>
      <c r="D27" s="193" t="str">
        <f>'Seguimiento Objetivos '!E27</f>
        <v>Meta AC 6</v>
      </c>
      <c r="E27" s="131"/>
      <c r="F27" s="131"/>
      <c r="G27" s="132"/>
      <c r="H27" s="208">
        <f t="shared" ca="1" si="1"/>
        <v>26.083333333333332</v>
      </c>
      <c r="I27" s="28"/>
      <c r="J27" s="50">
        <f t="shared" ca="1" si="5"/>
        <v>29</v>
      </c>
      <c r="K27" s="50">
        <f t="shared" ca="1" si="5"/>
        <v>23</v>
      </c>
      <c r="L27" s="50">
        <f t="shared" ca="1" si="5"/>
        <v>33</v>
      </c>
      <c r="M27" s="50">
        <f t="shared" ca="1" si="5"/>
        <v>19</v>
      </c>
      <c r="N27" s="50">
        <f t="shared" ca="1" si="5"/>
        <v>37</v>
      </c>
      <c r="O27" s="50">
        <f t="shared" ca="1" si="5"/>
        <v>31</v>
      </c>
      <c r="P27" s="50">
        <f t="shared" ca="1" si="5"/>
        <v>20</v>
      </c>
      <c r="Q27" s="50">
        <f t="shared" ca="1" si="5"/>
        <v>15</v>
      </c>
      <c r="R27" s="50">
        <f t="shared" ca="1" si="5"/>
        <v>36</v>
      </c>
      <c r="S27" s="50">
        <f t="shared" ca="1" si="5"/>
        <v>11</v>
      </c>
      <c r="T27" s="50">
        <f t="shared" ca="1" si="5"/>
        <v>30</v>
      </c>
      <c r="U27" s="50">
        <f t="shared" ca="1" si="5"/>
        <v>29</v>
      </c>
      <c r="V27" s="1"/>
    </row>
  </sheetData>
  <mergeCells count="8">
    <mergeCell ref="A11:A13"/>
    <mergeCell ref="A14:A21"/>
    <mergeCell ref="A22:A27"/>
    <mergeCell ref="A5:H5"/>
    <mergeCell ref="J5:U5"/>
    <mergeCell ref="B6:H6"/>
    <mergeCell ref="J6:U6"/>
    <mergeCell ref="A8:A10"/>
  </mergeCells>
  <conditionalFormatting sqref="J8:U27 H8:H27">
    <cfRule type="cellIs" dxfId="53" priority="14" stopIfTrue="1" operator="lessThan">
      <formula>0.7</formula>
    </cfRule>
    <cfRule type="cellIs" dxfId="52" priority="15" stopIfTrue="1" operator="between">
      <formula>0.7</formula>
      <formula>0.9</formula>
    </cfRule>
    <cfRule type="cellIs" dxfId="51" priority="16" stopIfTrue="1" operator="greaterThan">
      <formula>0.9</formula>
    </cfRule>
  </conditionalFormatting>
  <conditionalFormatting sqref="K12:U12 H14">
    <cfRule type="colorScale" priority="13">
      <colorScale>
        <cfvo type="num" val="0.46"/>
        <cfvo type="num" val="0.6"/>
        <cfvo type="num" val="0.7"/>
        <color rgb="FF00B050"/>
        <color rgb="FFFFEB84"/>
        <color rgb="FFFF0000"/>
      </colorScale>
    </cfRule>
  </conditionalFormatting>
  <conditionalFormatting sqref="K12:U12 H14">
    <cfRule type="colorScale" priority="12">
      <colorScale>
        <cfvo type="num" val="0.46"/>
        <cfvo type="num" val="0.47"/>
        <cfvo type="num" val="0.7"/>
        <color rgb="FF00B050"/>
        <color rgb="FFFFEB84"/>
        <color rgb="FFFF0000"/>
      </colorScale>
    </cfRule>
  </conditionalFormatting>
  <conditionalFormatting sqref="K12:U12">
    <cfRule type="colorScale" priority="11">
      <colorScale>
        <cfvo type="num" val="0"/>
        <cfvo type="num" val="0"/>
        <cfvo type="num" val="0"/>
        <color rgb="FFFF0000"/>
        <color rgb="FFFF0000"/>
        <color rgb="FFFF0000"/>
      </colorScale>
    </cfRule>
  </conditionalFormatting>
  <conditionalFormatting sqref="K10:U10 H14 K12:U14">
    <cfRule type="colorScale" priority="10">
      <colorScale>
        <cfvo type="num" val="0"/>
        <cfvo type="num" val="1"/>
        <cfvo type="num" val="2"/>
        <color rgb="FFFF0000"/>
        <color rgb="FFFFFF00"/>
        <color rgb="FF00B050"/>
      </colorScale>
    </cfRule>
  </conditionalFormatting>
  <conditionalFormatting sqref="K14:U14 H14">
    <cfRule type="colorScale" priority="9">
      <colorScale>
        <cfvo type="num" val="2.5"/>
        <cfvo type="num" val="2.5099999999999998"/>
        <cfvo type="num" val="3.7"/>
        <color rgb="FFFF0000"/>
        <color rgb="FFFFFF00"/>
        <color rgb="FF00B050"/>
      </colorScale>
    </cfRule>
  </conditionalFormatting>
  <conditionalFormatting sqref="K10:U10">
    <cfRule type="colorScale" priority="8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conditionalFormatting sqref="J8:U27">
    <cfRule type="cellIs" dxfId="50" priority="5" stopIfTrue="1" operator="lessThanOrEqual">
      <formula>30</formula>
    </cfRule>
    <cfRule type="cellIs" dxfId="49" priority="6" stopIfTrue="1" operator="between">
      <formula>30</formula>
      <formula>45</formula>
    </cfRule>
    <cfRule type="cellIs" dxfId="48" priority="7" stopIfTrue="1" operator="greaterThanOrEqual">
      <formula>45</formula>
    </cfRule>
  </conditionalFormatting>
  <conditionalFormatting sqref="J8:U27">
    <cfRule type="cellIs" dxfId="47" priority="4" stopIfTrue="1" operator="greaterThan">
      <formula>30</formula>
    </cfRule>
  </conditionalFormatting>
  <conditionalFormatting sqref="J8:U27">
    <cfRule type="cellIs" dxfId="46" priority="2" stopIfTrue="1" operator="lessThan">
      <formula>15</formula>
    </cfRule>
    <cfRule type="cellIs" dxfId="45" priority="3" stopIfTrue="1" operator="between">
      <formula>15</formula>
      <formula>30</formula>
    </cfRule>
  </conditionalFormatting>
  <conditionalFormatting sqref="K13:U13 H14">
    <cfRule type="colorScale" priority="1">
      <colorScale>
        <cfvo type="percent" val="0"/>
        <cfvo type="percent" val="&quot;.05&quot;"/>
        <cfvo type="percent" val="&quot;.10&quot;"/>
        <color rgb="FFFF0000"/>
        <color rgb="FFFFFF00"/>
        <color rgb="FF00B05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Portada</vt:lpstr>
      <vt:lpstr>Mapa Estrategico</vt:lpstr>
      <vt:lpstr>Mapa de Indicadores</vt:lpstr>
      <vt:lpstr>Cuadro de Mando</vt:lpstr>
      <vt:lpstr>Seguimiento Objetivos </vt:lpstr>
      <vt:lpstr>Alineamiento</vt:lpstr>
      <vt:lpstr>Ventas</vt:lpstr>
      <vt:lpstr>Planta</vt:lpstr>
      <vt:lpstr>Compras</vt:lpstr>
      <vt:lpstr>Gest Hum</vt:lpstr>
      <vt:lpstr>Finanzas</vt:lpstr>
      <vt:lpstr>Mantenimiento</vt:lpstr>
      <vt:lpstr>Gestion Calidad</vt:lpstr>
      <vt:lpstr>Gráficos</vt:lpstr>
      <vt:lpstr>Formalizacion de indicadores</vt:lpstr>
      <vt:lpstr>Fijacion de Metas</vt:lpstr>
      <vt:lpstr>Iniciativas</vt:lpstr>
      <vt:lpstr>'Seguimiento Objetivos '!Área_de_impresión</vt:lpstr>
    </vt:vector>
  </TitlesOfParts>
  <Company>CNFL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agonzalez</dc:creator>
  <cp:lastModifiedBy>Instituto Sonorense de Cultura</cp:lastModifiedBy>
  <cp:lastPrinted>2009-07-31T15:15:36Z</cp:lastPrinted>
  <dcterms:created xsi:type="dcterms:W3CDTF">2007-11-20T21:25:58Z</dcterms:created>
  <dcterms:modified xsi:type="dcterms:W3CDTF">2016-12-02T16:01:55Z</dcterms:modified>
</cp:coreProperties>
</file>